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880" tabRatio="818" activeTab="4"/>
  </bookViews>
  <sheets>
    <sheet name="ENTRATE" sheetId="1" r:id="rId1"/>
    <sheet name="SPESE" sheetId="2" r:id="rId2"/>
    <sheet name="MUTUO" sheetId="3" r:id="rId3"/>
    <sheet name="SP INIZIALE ATTIVO" sheetId="5" r:id="rId4"/>
    <sheet name="SP INIZIALE PASSIVO" sheetId="6" r:id="rId5"/>
    <sheet name="INFO AGGIUNTIVE" sheetId="9" r:id="rId6"/>
  </sheets>
  <definedNames>
    <definedName name="controllo_numero_rate">IF(num_progr_rata&lt;=durata_mesi,1,0)</definedName>
    <definedName name="controllo_valori">MUTUO!$O$282</definedName>
    <definedName name="durata_mesi">MUTUO!$O$284</definedName>
    <definedName name="importo_prestito">MUTUO!$C$3</definedName>
    <definedName name="inizio_riga">ROW(MUTUO!$A$12:$IV$12)</definedName>
    <definedName name="num_progr_rata">ROW()-inizio_riga</definedName>
    <definedName name="tasso">MUTUO!$C$5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9" l="1"/>
  <c r="H33" i="2"/>
  <c r="C33" i="2"/>
  <c r="G29" i="1"/>
  <c r="I29" i="1" s="1"/>
  <c r="F29" i="1"/>
  <c r="C29" i="1"/>
  <c r="D16" i="2" l="1"/>
  <c r="C16" i="2"/>
  <c r="F7" i="1" l="1"/>
  <c r="G7" i="2" l="1"/>
  <c r="E7" i="9"/>
  <c r="D21" i="9" l="1"/>
  <c r="B42" i="9"/>
  <c r="D39" i="9"/>
  <c r="D40" i="9"/>
  <c r="D41" i="9"/>
  <c r="D38" i="9"/>
  <c r="E6" i="9"/>
  <c r="C21" i="9"/>
  <c r="B21" i="9"/>
  <c r="E20" i="9"/>
  <c r="E17" i="9"/>
  <c r="E16" i="9"/>
  <c r="E8" i="9"/>
  <c r="E9" i="9"/>
  <c r="F6" i="2"/>
  <c r="C10" i="9"/>
  <c r="D10" i="9"/>
  <c r="B10" i="9"/>
  <c r="E5" i="9"/>
  <c r="C7" i="2"/>
  <c r="D42" i="9" l="1"/>
  <c r="E21" i="9"/>
  <c r="E10" i="9"/>
  <c r="F12" i="2"/>
  <c r="E10" i="3"/>
  <c r="D10" i="3" s="1"/>
  <c r="F10" i="3" s="1"/>
  <c r="E11" i="3" s="1"/>
  <c r="F32" i="2" l="1"/>
  <c r="F33" i="2" s="1"/>
  <c r="I32" i="2"/>
  <c r="D33" i="2"/>
  <c r="E33" i="2"/>
  <c r="G33" i="2"/>
  <c r="I33" i="2" s="1"/>
  <c r="D27" i="2"/>
  <c r="E27" i="2"/>
  <c r="G27" i="2"/>
  <c r="H27" i="2"/>
  <c r="I26" i="2"/>
  <c r="F26" i="2"/>
  <c r="E22" i="2"/>
  <c r="I21" i="2"/>
  <c r="F21" i="2"/>
  <c r="I20" i="2"/>
  <c r="F20" i="2"/>
  <c r="C27" i="2"/>
  <c r="H22" i="2"/>
  <c r="G22" i="2"/>
  <c r="D22" i="2"/>
  <c r="C22" i="2"/>
  <c r="H16" i="2"/>
  <c r="G16" i="2"/>
  <c r="E16" i="2"/>
  <c r="I15" i="2"/>
  <c r="F15" i="2"/>
  <c r="I14" i="2"/>
  <c r="F14" i="2"/>
  <c r="I13" i="2"/>
  <c r="F13" i="2"/>
  <c r="I12" i="2"/>
  <c r="I11" i="2"/>
  <c r="F11" i="2"/>
  <c r="H7" i="2"/>
  <c r="F7" i="2"/>
  <c r="I6" i="2"/>
  <c r="I7" i="2" s="1"/>
  <c r="G35" i="2" l="1"/>
  <c r="D35" i="2"/>
  <c r="C34" i="2"/>
  <c r="E34" i="2"/>
  <c r="D11" i="3"/>
  <c r="G34" i="2"/>
  <c r="D34" i="2"/>
  <c r="C35" i="2"/>
  <c r="H34" i="2"/>
  <c r="I22" i="2"/>
  <c r="F27" i="2"/>
  <c r="H35" i="2"/>
  <c r="I27" i="2"/>
  <c r="E35" i="2"/>
  <c r="F22" i="2"/>
  <c r="I16" i="2"/>
  <c r="F16" i="2"/>
  <c r="C8" i="1"/>
  <c r="F12" i="1"/>
  <c r="F13" i="1"/>
  <c r="F14" i="1"/>
  <c r="F15" i="1"/>
  <c r="F16" i="1"/>
  <c r="F17" i="1"/>
  <c r="I17" i="1"/>
  <c r="I16" i="1"/>
  <c r="I15" i="1"/>
  <c r="I14" i="1"/>
  <c r="I13" i="1"/>
  <c r="I12" i="1"/>
  <c r="I11" i="1"/>
  <c r="F11" i="1"/>
  <c r="I7" i="1"/>
  <c r="I28" i="1"/>
  <c r="F25" i="1"/>
  <c r="C25" i="1"/>
  <c r="D22" i="1"/>
  <c r="F22" i="1"/>
  <c r="G22" i="1"/>
  <c r="H22" i="1"/>
  <c r="I22" i="1"/>
  <c r="C22" i="1"/>
  <c r="D18" i="1"/>
  <c r="E18" i="1"/>
  <c r="E31" i="1" s="1"/>
  <c r="G18" i="1"/>
  <c r="H18" i="1"/>
  <c r="C18" i="1"/>
  <c r="C31" i="1" l="1"/>
  <c r="C30" i="1"/>
  <c r="D31" i="1"/>
  <c r="D57" i="5"/>
  <c r="E30" i="1"/>
  <c r="H30" i="1"/>
  <c r="D30" i="1"/>
  <c r="F18" i="1"/>
  <c r="F30" i="1" s="1"/>
  <c r="G30" i="1"/>
  <c r="F11" i="3"/>
  <c r="E12" i="3" s="1"/>
  <c r="I34" i="2"/>
  <c r="I35" i="2"/>
  <c r="F34" i="2"/>
  <c r="F35" i="2"/>
  <c r="I18" i="1"/>
  <c r="I30" i="1" s="1"/>
  <c r="F8" i="1"/>
  <c r="F31" i="1" s="1"/>
  <c r="G8" i="1"/>
  <c r="G31" i="1" s="1"/>
  <c r="H8" i="1"/>
  <c r="H31" i="1" s="1"/>
  <c r="I8" i="1"/>
  <c r="I31" i="1" s="1"/>
  <c r="D12" i="3" l="1"/>
  <c r="F12" i="3" l="1"/>
  <c r="E13" i="3" s="1"/>
  <c r="D13" i="3" l="1"/>
  <c r="F13" i="3" l="1"/>
  <c r="E14" i="3" s="1"/>
  <c r="D14" i="3" l="1"/>
  <c r="F14" i="3" l="1"/>
  <c r="E15" i="3" s="1"/>
  <c r="D15" i="3" l="1"/>
  <c r="F15" i="3" s="1"/>
  <c r="E16" i="3" l="1"/>
  <c r="D16" i="3" s="1"/>
  <c r="F16" i="3" s="1"/>
  <c r="E17" i="3" l="1"/>
  <c r="D17" i="3" s="1"/>
  <c r="F17" i="3" s="1"/>
  <c r="E18" i="3" l="1"/>
  <c r="D18" i="3" s="1"/>
  <c r="F18" i="3" s="1"/>
  <c r="E19" i="3" l="1"/>
  <c r="D19" i="3" s="1"/>
  <c r="F19" i="3" s="1"/>
  <c r="E20" i="3" l="1"/>
  <c r="D20" i="3" s="1"/>
  <c r="F20" i="3" s="1"/>
  <c r="E21" i="3" l="1"/>
  <c r="D21" i="3" s="1"/>
  <c r="F21" i="3" s="1"/>
  <c r="E22" i="3" l="1"/>
  <c r="D22" i="3" s="1"/>
  <c r="F22" i="3" s="1"/>
  <c r="E23" i="3" l="1"/>
  <c r="D23" i="3" s="1"/>
  <c r="F23" i="3" s="1"/>
  <c r="E24" i="3" s="1"/>
  <c r="D24" i="3" s="1"/>
  <c r="F24" i="3" s="1"/>
  <c r="E25" i="3" s="1"/>
  <c r="D25" i="3" s="1"/>
  <c r="F25" i="3" s="1"/>
  <c r="E26" i="3" s="1"/>
  <c r="D26" i="3" s="1"/>
  <c r="F26" i="3" s="1"/>
  <c r="E27" i="3" s="1"/>
  <c r="D27" i="3" s="1"/>
  <c r="F27" i="3" s="1"/>
  <c r="E28" i="3" s="1"/>
  <c r="D28" i="3" s="1"/>
  <c r="F28" i="3" s="1"/>
  <c r="E29" i="3" s="1"/>
  <c r="D29" i="3" s="1"/>
  <c r="F29" i="3" s="1"/>
  <c r="E30" i="3" s="1"/>
  <c r="D30" i="3" s="1"/>
  <c r="F30" i="3" s="1"/>
  <c r="E31" i="3" s="1"/>
  <c r="D31" i="3" s="1"/>
  <c r="F31" i="3" s="1"/>
  <c r="E32" i="3" s="1"/>
  <c r="D32" i="3" l="1"/>
  <c r="F32" i="3" s="1"/>
  <c r="E33" i="3" s="1"/>
  <c r="D33" i="3" l="1"/>
  <c r="F33" i="3" s="1"/>
  <c r="E34" i="3" s="1"/>
  <c r="D34" i="3" l="1"/>
  <c r="F34" i="3" s="1"/>
  <c r="E35" i="3" s="1"/>
  <c r="D35" i="3" l="1"/>
  <c r="F35" i="3" s="1"/>
  <c r="E36" i="3" s="1"/>
  <c r="D36" i="3" l="1"/>
  <c r="F36" i="3" s="1"/>
  <c r="E37" i="3" s="1"/>
  <c r="D37" i="3" l="1"/>
  <c r="F37" i="3" s="1"/>
  <c r="E38" i="3" s="1"/>
  <c r="D38" i="3" l="1"/>
  <c r="F38" i="3" s="1"/>
  <c r="E39" i="3" s="1"/>
  <c r="D39" i="3" l="1"/>
  <c r="F39" i="3" s="1"/>
  <c r="E40" i="3" s="1"/>
  <c r="D40" i="3" l="1"/>
  <c r="F40" i="3" s="1"/>
  <c r="E41" i="3" s="1"/>
  <c r="D41" i="3" l="1"/>
  <c r="F41" i="3" s="1"/>
  <c r="E42" i="3" s="1"/>
  <c r="D42" i="3" l="1"/>
  <c r="F42" i="3" s="1"/>
  <c r="E43" i="3" s="1"/>
  <c r="D43" i="3" l="1"/>
  <c r="F43" i="3" s="1"/>
  <c r="E44" i="3" s="1"/>
  <c r="D44" i="3" l="1"/>
  <c r="F44" i="3" s="1"/>
  <c r="E45" i="3" s="1"/>
  <c r="D45" i="3" l="1"/>
  <c r="F45" i="3" s="1"/>
  <c r="E46" i="3" s="1"/>
  <c r="D46" i="3" l="1"/>
  <c r="F46" i="3" s="1"/>
  <c r="E47" i="3" s="1"/>
  <c r="D47" i="3" l="1"/>
  <c r="F47" i="3" s="1"/>
  <c r="E48" i="3" s="1"/>
  <c r="D48" i="3" l="1"/>
  <c r="F48" i="3" s="1"/>
  <c r="E49" i="3" s="1"/>
  <c r="D49" i="3" l="1"/>
  <c r="F49" i="3" s="1"/>
  <c r="E50" i="3" s="1"/>
  <c r="D50" i="3" l="1"/>
  <c r="F50" i="3" s="1"/>
  <c r="E51" i="3" s="1"/>
  <c r="D51" i="3" l="1"/>
  <c r="F51" i="3" s="1"/>
  <c r="E52" i="3" s="1"/>
  <c r="D52" i="3" l="1"/>
  <c r="F52" i="3" s="1"/>
  <c r="E53" i="3" s="1"/>
  <c r="D53" i="3" l="1"/>
  <c r="F53" i="3" s="1"/>
  <c r="E54" i="3" s="1"/>
  <c r="D54" i="3" l="1"/>
  <c r="F54" i="3" s="1"/>
  <c r="E55" i="3" s="1"/>
  <c r="D55" i="3"/>
  <c r="F55" i="3" s="1"/>
  <c r="E56" i="3" s="1"/>
  <c r="D56" i="3" l="1"/>
  <c r="F56" i="3" s="1"/>
  <c r="E57" i="3" s="1"/>
  <c r="D57" i="3" l="1"/>
  <c r="F57" i="3" s="1"/>
  <c r="E58" i="3" s="1"/>
  <c r="D58" i="3" l="1"/>
  <c r="F58" i="3" s="1"/>
  <c r="E59" i="3" s="1"/>
  <c r="D59" i="3" l="1"/>
  <c r="F59" i="3" s="1"/>
  <c r="E60" i="3" s="1"/>
  <c r="D60" i="3" l="1"/>
  <c r="F60" i="3" s="1"/>
  <c r="E61" i="3" s="1"/>
  <c r="D61" i="3" l="1"/>
  <c r="F61" i="3" s="1"/>
  <c r="E62" i="3" s="1"/>
  <c r="D62" i="3" l="1"/>
  <c r="F62" i="3" s="1"/>
  <c r="E63" i="3" s="1"/>
  <c r="D63" i="3" l="1"/>
  <c r="F63" i="3" s="1"/>
  <c r="E64" i="3" s="1"/>
  <c r="D64" i="3" l="1"/>
  <c r="F64" i="3" s="1"/>
  <c r="E65" i="3" s="1"/>
  <c r="D65" i="3" l="1"/>
  <c r="F65" i="3" s="1"/>
  <c r="E66" i="3" s="1"/>
  <c r="D66" i="3" s="1"/>
  <c r="F66" i="3" s="1"/>
  <c r="E67" i="3" s="1"/>
  <c r="D67" i="3" l="1"/>
  <c r="F67" i="3" s="1"/>
  <c r="E68" i="3" s="1"/>
  <c r="D68" i="3" l="1"/>
  <c r="F68" i="3" s="1"/>
  <c r="E69" i="3" s="1"/>
  <c r="D69" i="3" l="1"/>
</calcChain>
</file>

<file path=xl/sharedStrings.xml><?xml version="1.0" encoding="utf-8"?>
<sst xmlns="http://schemas.openxmlformats.org/spreadsheetml/2006/main" count="348" uniqueCount="236">
  <si>
    <t>Descrizioni</t>
  </si>
  <si>
    <t>Previsioni</t>
  </si>
  <si>
    <t>Tit.</t>
  </si>
  <si>
    <t>Variazioni</t>
  </si>
  <si>
    <t>Definitive</t>
  </si>
  <si>
    <t>Iniziali</t>
  </si>
  <si>
    <t>in aumento</t>
  </si>
  <si>
    <t>in diminuzione</t>
  </si>
  <si>
    <t>Somme accertate nell'esercizio</t>
  </si>
  <si>
    <t>Riscosse</t>
  </si>
  <si>
    <t>Da riscuotere</t>
  </si>
  <si>
    <t>Totale</t>
  </si>
  <si>
    <t>Residui attivi esercizi precedenti</t>
  </si>
  <si>
    <t>ENTRATE CORRENTI</t>
  </si>
  <si>
    <t>Contributi e trasferimenti da Enti Pubblici</t>
  </si>
  <si>
    <t>Contributi e trasferimenti da privati</t>
  </si>
  <si>
    <t>Proventi da rette di ricovero</t>
  </si>
  <si>
    <t>Proventi da beni patrimoniali</t>
  </si>
  <si>
    <t>Proventi dei servizi diversi dell'ente</t>
  </si>
  <si>
    <t>Interessi su anticipazioni e crediti</t>
  </si>
  <si>
    <t>Proventi diversi</t>
  </si>
  <si>
    <t>TOTALE ENTRATE CORRENTI</t>
  </si>
  <si>
    <t>totale</t>
  </si>
  <si>
    <t>Alienazione di beni patrimoniali</t>
  </si>
  <si>
    <t>Trasferimenti di capitali da privati</t>
  </si>
  <si>
    <t>TOTALE ENTRATE DERIVANTI DA ALIENAZIONI, TRASFERIMENTI DI CAPITALE, RISCOSSIONE DI CREDITI</t>
  </si>
  <si>
    <t>Assunzione di mutui e prestiti</t>
  </si>
  <si>
    <t>ENTRATE DA SERVIZI PER CONTO TERZI</t>
  </si>
  <si>
    <t>Ritenute erariali</t>
  </si>
  <si>
    <t>Entrate da servizi per conto terzi</t>
  </si>
  <si>
    <t>Totale gestione di competenza</t>
  </si>
  <si>
    <t>Totale generale delle entrate</t>
  </si>
  <si>
    <t>ENTRATE DERIVANTI DA ALIENAZIONE DI BENI PATRIMONIALI, TRASFERIMENTI E RISCOSSIONE CREDITI</t>
  </si>
  <si>
    <t>Entrate derivanti da accensione di prestiti</t>
  </si>
  <si>
    <t>ENTRATE DERIVANTI DA ACCENSIONE DI PRESTITI</t>
  </si>
  <si>
    <t xml:space="preserve"> </t>
  </si>
  <si>
    <t>Somme impegnate nell'esercizio</t>
  </si>
  <si>
    <t>Pagate</t>
  </si>
  <si>
    <t>Da pagare</t>
  </si>
  <si>
    <t>Residui passivi esercizi precedenti</t>
  </si>
  <si>
    <t>SPESE CORRENTI</t>
  </si>
  <si>
    <t>Funzioni relative agli anziani</t>
  </si>
  <si>
    <t>Strutture comunitarie e residenziali</t>
  </si>
  <si>
    <t>Personale</t>
  </si>
  <si>
    <t>TOTALE SPESE CORRENTI</t>
  </si>
  <si>
    <t>SPESE IN CONTO CAPITALE</t>
  </si>
  <si>
    <t>TOTALE SPESE IN CONTO CAPITALE</t>
  </si>
  <si>
    <t>SPESE PER RIMBORSO DI PRESTITI</t>
  </si>
  <si>
    <t>Funzione generale di amministrazione, gestione e controllo</t>
  </si>
  <si>
    <t>Gestione economica, finanziaria, programmazione…</t>
  </si>
  <si>
    <t>Spese per rimborso di prestiti</t>
  </si>
  <si>
    <t>SPESE PER SERVIZI PER CONTO TERZI</t>
  </si>
  <si>
    <t>Spese per servizi per conto terzi</t>
  </si>
  <si>
    <t>Totale generale delle spese</t>
  </si>
  <si>
    <t>Acquisto di beni di consumo e/o di materie prime</t>
  </si>
  <si>
    <t>Prestazioni di servizi</t>
  </si>
  <si>
    <t>Imposte e tasse</t>
  </si>
  <si>
    <t>Acquisizione di beni immobili</t>
  </si>
  <si>
    <t>Acquisto di beni mobili, macchine e attrezzature</t>
  </si>
  <si>
    <t>Rimborso quote capitale di mutui</t>
  </si>
  <si>
    <t>tasso</t>
  </si>
  <si>
    <t>durata</t>
  </si>
  <si>
    <t>importo</t>
  </si>
  <si>
    <t>data di inizio</t>
  </si>
  <si>
    <t>rata mensile</t>
  </si>
  <si>
    <t>numero rate</t>
  </si>
  <si>
    <t>totale interessi</t>
  </si>
  <si>
    <t>valore tot. rimborso</t>
  </si>
  <si>
    <t>N° rata</t>
  </si>
  <si>
    <t>Data pagamento</t>
  </si>
  <si>
    <t>Importo rata</t>
  </si>
  <si>
    <t>Quota capitale</t>
  </si>
  <si>
    <t>Quota interessi</t>
  </si>
  <si>
    <t>Importo residuo</t>
  </si>
  <si>
    <t>A)</t>
  </si>
  <si>
    <t>B)</t>
  </si>
  <si>
    <t>I.</t>
  </si>
  <si>
    <t>1.</t>
  </si>
  <si>
    <t>Costi di sviluppo</t>
  </si>
  <si>
    <t>2.</t>
  </si>
  <si>
    <t>3.</t>
  </si>
  <si>
    <t>4.</t>
  </si>
  <si>
    <t>5.</t>
  </si>
  <si>
    <t>II.</t>
  </si>
  <si>
    <t>6.</t>
  </si>
  <si>
    <t>7.</t>
  </si>
  <si>
    <t>Impianti e macchinari</t>
  </si>
  <si>
    <t>Altri beni</t>
  </si>
  <si>
    <t>Immobilizzazioni materiali in corso e acconti</t>
  </si>
  <si>
    <t>III.</t>
  </si>
  <si>
    <t>Partecipazioni in:</t>
  </si>
  <si>
    <t>Crediti</t>
  </si>
  <si>
    <t xml:space="preserve">  imprese controllate</t>
  </si>
  <si>
    <t xml:space="preserve">  verso imprese controllate</t>
  </si>
  <si>
    <t xml:space="preserve">  a)</t>
  </si>
  <si>
    <t xml:space="preserve">  b)</t>
  </si>
  <si>
    <t xml:space="preserve">  c)</t>
  </si>
  <si>
    <t>C)</t>
  </si>
  <si>
    <t>ATTIVO CIRCOLANTE</t>
  </si>
  <si>
    <t>Materie prime, sussidierie e di consumo</t>
  </si>
  <si>
    <t>Acconti</t>
  </si>
  <si>
    <t>Crediti tributari</t>
  </si>
  <si>
    <t>Verso altri</t>
  </si>
  <si>
    <t>IV</t>
  </si>
  <si>
    <t>Depositi bancari e postali</t>
  </si>
  <si>
    <t>Assegni</t>
  </si>
  <si>
    <t>Denaro e valori in cassa</t>
  </si>
  <si>
    <t>RATEI E RISCONTI</t>
  </si>
  <si>
    <t>Ratei attivi</t>
  </si>
  <si>
    <t>Risconti attivi</t>
  </si>
  <si>
    <t>ATTIVO</t>
  </si>
  <si>
    <t>PASSIVO</t>
  </si>
  <si>
    <t>PATRIMONIO NETTO</t>
  </si>
  <si>
    <t>IV.</t>
  </si>
  <si>
    <t>V.</t>
  </si>
  <si>
    <t>FONDI PER RISCHI E ONERI</t>
  </si>
  <si>
    <t>D)</t>
  </si>
  <si>
    <t>8.</t>
  </si>
  <si>
    <t>9.</t>
  </si>
  <si>
    <t>10.</t>
  </si>
  <si>
    <t>E)</t>
  </si>
  <si>
    <t>Risconti passivi</t>
  </si>
  <si>
    <t>Fondo di dotazione</t>
  </si>
  <si>
    <t>Fondo per imposte, anche differite</t>
  </si>
  <si>
    <t>Altri fondi</t>
  </si>
  <si>
    <t xml:space="preserve">Debiti verso banche </t>
  </si>
  <si>
    <t>Debiti verso altri finanziatori</t>
  </si>
  <si>
    <t>Debiti verso fornitori</t>
  </si>
  <si>
    <t>Debiti verso imprese collegate</t>
  </si>
  <si>
    <t>Debiti tributari</t>
  </si>
  <si>
    <t>Debiti verso istituti di previdenza e sicurezza sociale</t>
  </si>
  <si>
    <t>Altri debiti</t>
  </si>
  <si>
    <t>Ratei passivi</t>
  </si>
  <si>
    <t>Salari e stipendi</t>
  </si>
  <si>
    <t>pagate</t>
  </si>
  <si>
    <t>da pagare</t>
  </si>
  <si>
    <t>Somme rimaste da pagare</t>
  </si>
  <si>
    <t>Materie di consumo</t>
  </si>
  <si>
    <t>Servizi vari</t>
  </si>
  <si>
    <t>Somme rimaste da incassare</t>
  </si>
  <si>
    <t>DETTAGLIO RESIDUI ATTIVI DEGLI ESERCIZI PRECEDENTI</t>
  </si>
  <si>
    <t>DETTAGLIO RESIDUI PASSIVI DEGLI ESERCIZI PRECEDENTI</t>
  </si>
  <si>
    <t>incassate</t>
  </si>
  <si>
    <t>da incassare</t>
  </si>
  <si>
    <t>Trasferimenti da Regione</t>
  </si>
  <si>
    <t>Trasferimenti da Comune</t>
  </si>
  <si>
    <t>PIANO DI AMMORTAMENTO DEL MUTUO PASSIVO</t>
  </si>
  <si>
    <t>Cespite</t>
  </si>
  <si>
    <t>Oneri accessori</t>
  </si>
  <si>
    <t>Valore di mercato</t>
  </si>
  <si>
    <t>Costo della perizia</t>
  </si>
  <si>
    <t>Costo storico</t>
  </si>
  <si>
    <t>Modalità di acquisizione</t>
  </si>
  <si>
    <t>Data di acquisizione</t>
  </si>
  <si>
    <t>donazione</t>
  </si>
  <si>
    <t>% amm.to</t>
  </si>
  <si>
    <t>n.d.</t>
  </si>
  <si>
    <r>
      <rPr>
        <sz val="10"/>
        <color theme="1"/>
        <rFont val="Calibri"/>
        <family val="2"/>
        <scheme val="minor"/>
      </rPr>
      <t>3%</t>
    </r>
    <r>
      <rPr>
        <sz val="9"/>
        <color theme="1"/>
        <rFont val="Calibri"/>
        <family val="2"/>
        <scheme val="minor"/>
      </rPr>
      <t xml:space="preserve"> (per il fabbricato)</t>
    </r>
  </si>
  <si>
    <t>Automezzo</t>
  </si>
  <si>
    <t>acquisto</t>
  </si>
  <si>
    <t>Macchinario</t>
  </si>
  <si>
    <t>Arredamento</t>
  </si>
  <si>
    <r>
      <t xml:space="preserve">0,00 </t>
    </r>
    <r>
      <rPr>
        <sz val="8"/>
        <color theme="1"/>
        <rFont val="Calibri"/>
        <family val="2"/>
        <scheme val="minor"/>
      </rPr>
      <t>(effettuata dall'ufficio tecnico dell'ente)</t>
    </r>
  </si>
  <si>
    <t>Terreno e fabbricato (A) acquisiti congiuntamente°</t>
  </si>
  <si>
    <r>
      <t>2.450,00</t>
    </r>
    <r>
      <rPr>
        <sz val="8"/>
        <color theme="1"/>
        <rFont val="Calibri"/>
        <family val="2"/>
        <scheme val="minor"/>
      </rPr>
      <t xml:space="preserve"> (costi di installazione)</t>
    </r>
  </si>
  <si>
    <t>data</t>
  </si>
  <si>
    <t>quantità</t>
  </si>
  <si>
    <t>prezzo unitario</t>
  </si>
  <si>
    <r>
      <rPr>
        <b/>
        <sz val="11"/>
        <color theme="1"/>
        <rFont val="Calibri"/>
        <family val="2"/>
        <scheme val="minor"/>
      </rPr>
      <t>RIMANENZE:</t>
    </r>
    <r>
      <rPr>
        <sz val="11"/>
        <color theme="1"/>
        <rFont val="Calibri"/>
        <family val="2"/>
        <scheme val="minor"/>
      </rPr>
      <t xml:space="preserve"> l'azienda non ha una contabilità di magazzino. A seguito dell'inventario fisico effettuato al termine dell'esercizio 2018, risultano in giacenza 125 unità di materie di consumo per le quali non è possibile risalire in modo distinto all'identificazione del costo. Trattasi di beni che possono essere considerati fungibili. Dalla documentazione è possibile ricostruire la seguente dinamica degli acquisti per le materie in oggetto:</t>
    </r>
  </si>
  <si>
    <t>5 anni</t>
  </si>
  <si>
    <r>
      <rPr>
        <b/>
        <sz val="11"/>
        <rFont val="Calibri"/>
        <family val="2"/>
        <scheme val="minor"/>
      </rPr>
      <t>DEBITI:</t>
    </r>
    <r>
      <rPr>
        <sz val="11"/>
        <rFont val="Calibri"/>
        <family val="2"/>
        <scheme val="minor"/>
      </rPr>
      <t xml:space="preserve"> nel 2014, l'azienda ha stipulato un contratto di mutuo passivo quinquennale. Si veda il piano di ammortamento allegato.</t>
    </r>
  </si>
  <si>
    <t>CONTO DEL BILANCIO - esercizio 2021</t>
  </si>
  <si>
    <t>RIASSUNTO DELLE ENTRATE 2021</t>
  </si>
  <si>
    <t>Fondo cassa al 31/12/2021</t>
  </si>
  <si>
    <t>Interessi passivi e oneri finanziari diversi</t>
  </si>
  <si>
    <r>
      <rPr>
        <b/>
        <sz val="11"/>
        <color theme="1"/>
        <rFont val="Calibri"/>
        <family val="2"/>
        <scheme val="minor"/>
      </rPr>
      <t>IMMOBILIZZAZIONI MATERIALI:</t>
    </r>
    <r>
      <rPr>
        <sz val="11"/>
        <color theme="1"/>
        <rFont val="Calibri"/>
        <family val="2"/>
        <scheme val="minor"/>
      </rPr>
      <t xml:space="preserve"> l'inventario effettuato al 31/12/2021 dà evidenza dei seguenti cespiti</t>
    </r>
  </si>
  <si>
    <t>Fabbricato (B)* effettuata una perizia il 31/12/2020</t>
  </si>
  <si>
    <r>
      <t xml:space="preserve">10.250,00 </t>
    </r>
    <r>
      <rPr>
        <sz val="8"/>
        <color theme="1"/>
        <rFont val="Calibri"/>
        <family val="2"/>
        <scheme val="minor"/>
      </rPr>
      <t>(quotazine Quattroruote al 31/12/2021)</t>
    </r>
  </si>
  <si>
    <t>Il valore unitario di mercato (costo di riacquisto) di materie simili a quelle in giacenza al 31/12/2021 è pari a 11,50 €.</t>
  </si>
  <si>
    <r>
      <rPr>
        <b/>
        <sz val="11"/>
        <color theme="1"/>
        <rFont val="Calibri"/>
        <family val="2"/>
        <scheme val="minor"/>
      </rPr>
      <t>CREDITI:</t>
    </r>
    <r>
      <rPr>
        <sz val="11"/>
        <color theme="1"/>
        <rFont val="Calibri"/>
        <family val="2"/>
        <scheme val="minor"/>
      </rPr>
      <t xml:space="preserve"> valutato il rischio di insolvenza dei prorpi debitori con riferimento ai crediti in essere al 31/12/2021, l'azienda ritiene probabile l'eventualità di non riuscire a riscuotere l'intero ammontare accertato (nel corso del 2021 e negli esercizi precedenti) per le rette di ricovero e serizi diretti dell'ente. Ricorrendo alle migliori stime possibili alla luce delle informazioni disponibili, il rischio di perdita su tali crediti è stimato in via forfetaria pari al 2% del loro valore nominale.</t>
    </r>
  </si>
  <si>
    <t>STATO PATRIMONIALE INIZIALE AL 01/01/2022</t>
  </si>
  <si>
    <t>INFORMAZIONI AGGIUNTIVE PER LA REDAZIONE DELLO STATO PATRIMONIALE INIZIALE al 01/01/2022</t>
  </si>
  <si>
    <t>Avanzo di amministrazione es. precedente applicato</t>
  </si>
  <si>
    <r>
      <rPr>
        <sz val="10"/>
        <color theme="1"/>
        <rFont val="Calibri"/>
        <family val="2"/>
        <scheme val="minor"/>
      </rPr>
      <t>750.000,00</t>
    </r>
    <r>
      <rPr>
        <sz val="8"/>
        <color theme="1"/>
        <rFont val="Calibri"/>
        <family val="2"/>
        <scheme val="minor"/>
      </rPr>
      <t xml:space="preserve"> (valore indiviso di acquisizione</t>
    </r>
    <r>
      <rPr>
        <strike/>
        <sz val="8"/>
        <color theme="1"/>
        <rFont val="Calibri"/>
        <family val="2"/>
        <scheme val="minor"/>
      </rPr>
      <t>)</t>
    </r>
  </si>
  <si>
    <t>Crediti verso terzi per versamenti ancora dovuti, con separata indicazione della parte già richiamata</t>
  </si>
  <si>
    <t>Immobilizzazioni, con separata indicazione di quelle concesse in locazione finanziaria</t>
  </si>
  <si>
    <t>Immobilizzazioni immateriali</t>
  </si>
  <si>
    <t>Altre</t>
  </si>
  <si>
    <t>Terreni e fabbricati</t>
  </si>
  <si>
    <t>Attrezzature industriali e commerciali</t>
  </si>
  <si>
    <t>Enti del terzo settore</t>
  </si>
  <si>
    <t xml:space="preserve">  verso altri</t>
  </si>
  <si>
    <t>Prodotti in corso di lavorazione e semilavorati</t>
  </si>
  <si>
    <t>Lavori in corso su ordinazione</t>
  </si>
  <si>
    <t>Prodotti finiti e merci</t>
  </si>
  <si>
    <t>° In data 01/07/2021, sul fabbricato sono stati eseguiti lavori straordinari di rifacimento del tetto (oneri incrementativi) per 173.000,00 €</t>
  </si>
  <si>
    <r>
      <rPr>
        <b/>
        <sz val="11"/>
        <color theme="1"/>
        <rFont val="Calibri"/>
        <family val="2"/>
        <scheme val="minor"/>
      </rPr>
      <t>SOFTWARE:</t>
    </r>
    <r>
      <rPr>
        <sz val="11"/>
        <color theme="1"/>
        <rFont val="Calibri"/>
        <family val="2"/>
        <scheme val="minor"/>
      </rPr>
      <t xml:space="preserve"> l'azienda dispone di un software acquistato a titolo oneroso in data 01/06/2018 sostenendo un costo di acquisto pari a 8300,00 €. La vita economica utile del software è stimata pari a 5 anni. Si opta per un ammortamento a quote costanti. Dal 1/3/2020 viene integrato con un altro modulo per la gestione dei farmaci, con un costo totale di € 3500. Anche per questo modulo si prevede una vita utile di 5 anni e un ammortamento a quote costanti.</t>
    </r>
  </si>
  <si>
    <t>Valore da perizia effettuata in data 31/12/2019</t>
  </si>
  <si>
    <t>* Il fabbricato (B) è stato recentemente concesso in locazione a terzi. Il contratto prevede canoni di affitto trimestrali pari a 3.900,00 € da incassare in via posticipata con decorrenza dal 01/11/2021</t>
  </si>
  <si>
    <t>Depositi cauzionali</t>
  </si>
  <si>
    <t>rimborso depositi cauzionali</t>
  </si>
  <si>
    <t>Costi di impianto e di ampliamento</t>
  </si>
  <si>
    <t>Diritti di brevetto industriale e diritti all'utilizzazione di opere dell'ingegno</t>
  </si>
  <si>
    <t>Concessioni, licenze, marchi e diritti simili</t>
  </si>
  <si>
    <t xml:space="preserve"> Immobilizzazioni  in corso e acconti</t>
  </si>
  <si>
    <t>TOTALE</t>
  </si>
  <si>
    <t>immobilizzazioni materiali</t>
  </si>
  <si>
    <t>Immobilizzazioni finanziarie, con separata indicazione, per ciascuna voce dei crediti, degli importi esigibili entro l’esercizio successivo</t>
  </si>
  <si>
    <t>verso Enti del terzo settore</t>
  </si>
  <si>
    <t>Rimanenze</t>
  </si>
  <si>
    <t>Crediti, con separata indicazione, per ciascuna voce dei crediti, degli importi esigibili oltre l’esercizio successivo</t>
  </si>
  <si>
    <t>Verso clienti</t>
  </si>
  <si>
    <t>Verso Imprese controllate</t>
  </si>
  <si>
    <t>Imposte anticipate</t>
  </si>
  <si>
    <t>Attività finanziarie che non costituiscono immobilizzazioni</t>
  </si>
  <si>
    <t>Disponibilità liquide</t>
  </si>
  <si>
    <t xml:space="preserve">TOTALE </t>
  </si>
  <si>
    <t>TOTALE ATTIVO CIRCOLANTE (C)</t>
  </si>
  <si>
    <t>TOTALE ATTIVO</t>
  </si>
  <si>
    <t>Patrimonio Vincolato</t>
  </si>
  <si>
    <t>Riserve statutarie</t>
  </si>
  <si>
    <t>Riserve vincolate per decisione degli organi istituzionali</t>
  </si>
  <si>
    <t>Riserve vincolate destinate da terzi</t>
  </si>
  <si>
    <t>Riserve per residue quote di ammortamento dei beni risultanti alla data dell'01/01/2022</t>
  </si>
  <si>
    <t>Patrimonio Libero</t>
  </si>
  <si>
    <t>Riserve da utili di esercizio</t>
  </si>
  <si>
    <t>Altre riserve libere</t>
  </si>
  <si>
    <t>Avanzo (disavanzo) portato a nuovo</t>
  </si>
  <si>
    <t>Avanzo (disavanzo) d'esercizio</t>
  </si>
  <si>
    <t>Per trattamento di quiescenza e obblighi simili</t>
  </si>
  <si>
    <t>TFR</t>
  </si>
  <si>
    <t>Debiti con separata indicazione, per ciascuna voce dei crediti, degli importi esigibili oltre l’esercizio successivo</t>
  </si>
  <si>
    <t>Debiti rappresentati da titoli di debito</t>
  </si>
  <si>
    <t>Debiti verso enti del terzo settore</t>
  </si>
  <si>
    <t>TOTALE PASSIVO</t>
  </si>
  <si>
    <t>RIASSUNTO DELLE SPESE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</si>
</sst>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9">
    <xf numFmtId="0" fontId="0" fillId="0" borderId="0" xfId="0"/>
    <xf numFmtId="4" fontId="1" fillId="0" borderId="0" xfId="0" applyNumberFormat="1" applyFont="1"/>
    <xf numFmtId="4" fontId="2" fillId="0" borderId="0" xfId="0" applyNumberFormat="1" applyFont="1"/>
    <xf numFmtId="4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Border="1"/>
    <xf numFmtId="3" fontId="4" fillId="0" borderId="0" xfId="0" applyNumberFormat="1" applyFont="1" applyBorder="1" applyAlignment="1">
      <alignment horizontal="left" vertical="top"/>
    </xf>
    <xf numFmtId="4" fontId="4" fillId="0" borderId="0" xfId="0" applyNumberFormat="1" applyFont="1" applyBorder="1"/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4" fontId="1" fillId="0" borderId="5" xfId="0" applyNumberFormat="1" applyFont="1" applyBorder="1"/>
    <xf numFmtId="3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7" xfId="0" applyNumberFormat="1" applyFont="1" applyBorder="1" applyAlignment="1">
      <alignment horizontal="center"/>
    </xf>
    <xf numFmtId="4" fontId="1" fillId="0" borderId="0" xfId="0" applyNumberFormat="1" applyFont="1" applyAlignment="1"/>
    <xf numFmtId="4" fontId="5" fillId="0" borderId="4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4" fontId="2" fillId="0" borderId="12" xfId="0" applyNumberFormat="1" applyFont="1" applyBorder="1"/>
    <xf numFmtId="4" fontId="1" fillId="0" borderId="13" xfId="0" applyNumberFormat="1" applyFont="1" applyBorder="1"/>
    <xf numFmtId="4" fontId="1" fillId="0" borderId="12" xfId="0" applyNumberFormat="1" applyFont="1" applyBorder="1"/>
    <xf numFmtId="4" fontId="2" fillId="0" borderId="6" xfId="0" applyNumberFormat="1" applyFont="1" applyBorder="1"/>
    <xf numFmtId="4" fontId="1" fillId="0" borderId="14" xfId="0" applyNumberFormat="1" applyFont="1" applyBorder="1"/>
    <xf numFmtId="3" fontId="2" fillId="0" borderId="4" xfId="0" applyNumberFormat="1" applyFont="1" applyBorder="1" applyAlignment="1">
      <alignment horizontal="left"/>
    </xf>
    <xf numFmtId="4" fontId="2" fillId="0" borderId="4" xfId="0" applyNumberFormat="1" applyFont="1" applyBorder="1"/>
    <xf numFmtId="4" fontId="1" fillId="0" borderId="10" xfId="0" applyNumberFormat="1" applyFont="1" applyBorder="1" applyAlignment="1">
      <alignment horizontal="left" wrapText="1"/>
    </xf>
    <xf numFmtId="4" fontId="1" fillId="0" borderId="17" xfId="0" applyNumberFormat="1" applyFont="1" applyBorder="1"/>
    <xf numFmtId="4" fontId="1" fillId="0" borderId="18" xfId="0" applyNumberFormat="1" applyFont="1" applyBorder="1"/>
    <xf numFmtId="0" fontId="6" fillId="0" borderId="0" xfId="0" applyFont="1"/>
    <xf numFmtId="0" fontId="4" fillId="0" borderId="0" xfId="0" applyFont="1"/>
    <xf numFmtId="4" fontId="0" fillId="0" borderId="0" xfId="0" applyNumberFormat="1"/>
    <xf numFmtId="9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/>
    <xf numFmtId="0" fontId="6" fillId="0" borderId="0" xfId="0" applyFont="1" applyAlignment="1">
      <alignment wrapText="1"/>
    </xf>
    <xf numFmtId="0" fontId="0" fillId="0" borderId="0" xfId="0" applyFont="1"/>
    <xf numFmtId="44" fontId="0" fillId="0" borderId="0" xfId="0" applyNumberFormat="1"/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14" fontId="0" fillId="0" borderId="20" xfId="0" applyNumberFormat="1" applyBorder="1"/>
    <xf numFmtId="44" fontId="0" fillId="0" borderId="20" xfId="0" applyNumberFormat="1" applyBorder="1"/>
    <xf numFmtId="44" fontId="0" fillId="0" borderId="20" xfId="0" applyNumberFormat="1" applyBorder="1" applyAlignment="1" applyProtection="1">
      <alignment horizontal="center"/>
      <protection hidden="1"/>
    </xf>
    <xf numFmtId="44" fontId="0" fillId="0" borderId="21" xfId="0" applyNumberFormat="1" applyBorder="1"/>
    <xf numFmtId="0" fontId="0" fillId="0" borderId="22" xfId="0" applyBorder="1" applyAlignment="1">
      <alignment horizontal="center"/>
    </xf>
    <xf numFmtId="14" fontId="0" fillId="0" borderId="23" xfId="0" applyNumberFormat="1" applyBorder="1"/>
    <xf numFmtId="44" fontId="0" fillId="0" borderId="23" xfId="0" applyNumberFormat="1" applyBorder="1"/>
    <xf numFmtId="44" fontId="0" fillId="0" borderId="23" xfId="0" applyNumberFormat="1" applyBorder="1" applyAlignment="1" applyProtection="1">
      <alignment horizontal="center"/>
      <protection hidden="1"/>
    </xf>
    <xf numFmtId="44" fontId="0" fillId="0" borderId="24" xfId="0" applyNumberFormat="1" applyBorder="1"/>
    <xf numFmtId="0" fontId="0" fillId="0" borderId="25" xfId="0" applyBorder="1" applyAlignment="1">
      <alignment horizontal="center"/>
    </xf>
    <xf numFmtId="44" fontId="0" fillId="0" borderId="26" xfId="0" applyNumberFormat="1" applyBorder="1" applyAlignment="1" applyProtection="1">
      <alignment horizontal="center"/>
      <protection hidden="1"/>
    </xf>
    <xf numFmtId="44" fontId="0" fillId="0" borderId="27" xfId="0" applyNumberFormat="1" applyBorder="1"/>
    <xf numFmtId="4" fontId="0" fillId="0" borderId="28" xfId="0" applyNumberFormat="1" applyBorder="1"/>
    <xf numFmtId="4" fontId="0" fillId="0" borderId="29" xfId="0" applyNumberFormat="1" applyBorder="1"/>
    <xf numFmtId="4" fontId="0" fillId="0" borderId="30" xfId="0" applyNumberFormat="1" applyBorder="1"/>
    <xf numFmtId="0" fontId="6" fillId="0" borderId="31" xfId="0" applyFont="1" applyBorder="1"/>
    <xf numFmtId="0" fontId="6" fillId="0" borderId="23" xfId="0" applyFont="1" applyBorder="1"/>
    <xf numFmtId="0" fontId="0" fillId="0" borderId="23" xfId="0" applyBorder="1"/>
    <xf numFmtId="0" fontId="0" fillId="0" borderId="23" xfId="0" applyFont="1" applyBorder="1"/>
    <xf numFmtId="0" fontId="6" fillId="0" borderId="23" xfId="0" applyFont="1" applyBorder="1" applyAlignment="1">
      <alignment wrapText="1"/>
    </xf>
    <xf numFmtId="0" fontId="0" fillId="0" borderId="23" xfId="0" applyFont="1" applyBorder="1" applyAlignment="1">
      <alignment horizontal="right"/>
    </xf>
    <xf numFmtId="0" fontId="0" fillId="0" borderId="32" xfId="0" applyBorder="1"/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0" fillId="0" borderId="35" xfId="0" applyBorder="1"/>
    <xf numFmtId="0" fontId="0" fillId="0" borderId="36" xfId="0" applyBorder="1"/>
    <xf numFmtId="0" fontId="0" fillId="0" borderId="35" xfId="0" applyFont="1" applyBorder="1"/>
    <xf numFmtId="0" fontId="0" fillId="0" borderId="36" xfId="0" applyFont="1" applyBorder="1"/>
    <xf numFmtId="0" fontId="0" fillId="0" borderId="37" xfId="0" applyBorder="1"/>
    <xf numFmtId="0" fontId="0" fillId="0" borderId="38" xfId="0" applyBorder="1"/>
    <xf numFmtId="0" fontId="0" fillId="0" borderId="11" xfId="0" applyBorder="1"/>
    <xf numFmtId="0" fontId="0" fillId="0" borderId="18" xfId="0" applyBorder="1"/>
    <xf numFmtId="0" fontId="0" fillId="0" borderId="9" xfId="0" applyBorder="1"/>
    <xf numFmtId="0" fontId="0" fillId="0" borderId="0" xfId="0" applyBorder="1"/>
    <xf numFmtId="0" fontId="8" fillId="0" borderId="0" xfId="0" applyFont="1" applyBorder="1" applyAlignment="1">
      <alignment horizontal="center"/>
    </xf>
    <xf numFmtId="0" fontId="9" fillId="0" borderId="18" xfId="0" applyFont="1" applyBorder="1"/>
    <xf numFmtId="0" fontId="9" fillId="0" borderId="18" xfId="0" applyFont="1" applyBorder="1" applyAlignment="1">
      <alignment horizontal="center"/>
    </xf>
    <xf numFmtId="0" fontId="9" fillId="0" borderId="0" xfId="0" applyFont="1"/>
    <xf numFmtId="0" fontId="1" fillId="0" borderId="0" xfId="0" applyFont="1" applyFill="1"/>
    <xf numFmtId="4" fontId="13" fillId="0" borderId="14" xfId="0" applyNumberFormat="1" applyFont="1" applyBorder="1"/>
    <xf numFmtId="4" fontId="1" fillId="0" borderId="4" xfId="0" applyNumberFormat="1" applyFont="1" applyFill="1" applyBorder="1" applyAlignment="1">
      <alignment horizontal="left" wrapText="1"/>
    </xf>
    <xf numFmtId="4" fontId="1" fillId="0" borderId="4" xfId="0" applyNumberFormat="1" applyFont="1" applyFill="1" applyBorder="1"/>
    <xf numFmtId="4" fontId="1" fillId="0" borderId="4" xfId="0" applyNumberFormat="1" applyFont="1" applyFill="1" applyBorder="1" applyAlignment="1">
      <alignment wrapText="1"/>
    </xf>
    <xf numFmtId="4" fontId="1" fillId="0" borderId="5" xfId="0" applyNumberFormat="1" applyFont="1" applyFill="1" applyBorder="1" applyAlignment="1">
      <alignment wrapText="1"/>
    </xf>
    <xf numFmtId="4" fontId="1" fillId="0" borderId="5" xfId="0" applyNumberFormat="1" applyFont="1" applyFill="1" applyBorder="1"/>
    <xf numFmtId="4" fontId="0" fillId="0" borderId="36" xfId="0" applyNumberFormat="1" applyBorder="1"/>
    <xf numFmtId="0" fontId="1" fillId="0" borderId="0" xfId="0" applyFont="1" applyFill="1" applyAlignment="1">
      <alignment vertical="center"/>
    </xf>
    <xf numFmtId="0" fontId="14" fillId="0" borderId="36" xfId="0" applyFont="1" applyBorder="1"/>
    <xf numFmtId="4" fontId="14" fillId="0" borderId="36" xfId="0" applyNumberFormat="1" applyFont="1" applyBorder="1"/>
    <xf numFmtId="4" fontId="1" fillId="0" borderId="6" xfId="0" applyNumberFormat="1" applyFont="1" applyFill="1" applyBorder="1"/>
    <xf numFmtId="4" fontId="1" fillId="0" borderId="6" xfId="0" applyNumberFormat="1" applyFont="1" applyFill="1" applyBorder="1" applyAlignment="1"/>
    <xf numFmtId="4" fontId="1" fillId="0" borderId="7" xfId="0" applyNumberFormat="1" applyFont="1" applyFill="1" applyBorder="1" applyAlignment="1">
      <alignment wrapText="1"/>
    </xf>
    <xf numFmtId="4" fontId="1" fillId="0" borderId="7" xfId="0" applyNumberFormat="1" applyFont="1" applyFill="1" applyBorder="1"/>
    <xf numFmtId="4" fontId="2" fillId="0" borderId="12" xfId="0" applyNumberFormat="1" applyFont="1" applyFill="1" applyBorder="1" applyAlignment="1">
      <alignment vertical="center" wrapText="1"/>
    </xf>
    <xf numFmtId="4" fontId="2" fillId="0" borderId="12" xfId="0" applyNumberFormat="1" applyFont="1" applyFill="1" applyBorder="1" applyAlignment="1">
      <alignment vertical="center"/>
    </xf>
    <xf numFmtId="4" fontId="1" fillId="0" borderId="14" xfId="0" applyNumberFormat="1" applyFont="1" applyFill="1" applyBorder="1"/>
    <xf numFmtId="4" fontId="2" fillId="0" borderId="12" xfId="0" applyNumberFormat="1" applyFont="1" applyFill="1" applyBorder="1"/>
    <xf numFmtId="4" fontId="2" fillId="0" borderId="6" xfId="0" applyNumberFormat="1" applyFont="1" applyFill="1" applyBorder="1"/>
    <xf numFmtId="4" fontId="1" fillId="0" borderId="13" xfId="0" applyNumberFormat="1" applyFont="1" applyFill="1" applyBorder="1"/>
    <xf numFmtId="4" fontId="1" fillId="0" borderId="12" xfId="0" applyNumberFormat="1" applyFont="1" applyFill="1" applyBorder="1"/>
    <xf numFmtId="4" fontId="1" fillId="0" borderId="6" xfId="0" applyNumberFormat="1" applyFont="1" applyFill="1" applyBorder="1" applyAlignment="1">
      <alignment wrapText="1"/>
    </xf>
    <xf numFmtId="4" fontId="1" fillId="0" borderId="10" xfId="0" applyNumberFormat="1" applyFont="1" applyFill="1" applyBorder="1" applyAlignment="1">
      <alignment horizontal="left" wrapText="1"/>
    </xf>
    <xf numFmtId="4" fontId="1" fillId="0" borderId="17" xfId="0" applyNumberFormat="1" applyFont="1" applyFill="1" applyBorder="1"/>
    <xf numFmtId="4" fontId="1" fillId="0" borderId="8" xfId="0" applyNumberFormat="1" applyFont="1" applyFill="1" applyBorder="1"/>
    <xf numFmtId="4" fontId="1" fillId="0" borderId="18" xfId="0" applyNumberFormat="1" applyFont="1" applyFill="1" applyBorder="1"/>
    <xf numFmtId="4" fontId="1" fillId="0" borderId="9" xfId="0" applyNumberFormat="1" applyFont="1" applyFill="1" applyBorder="1"/>
    <xf numFmtId="4" fontId="13" fillId="0" borderId="4" xfId="0" applyNumberFormat="1" applyFont="1" applyFill="1" applyBorder="1"/>
    <xf numFmtId="4" fontId="13" fillId="0" borderId="14" xfId="0" applyNumberFormat="1" applyFont="1" applyFill="1" applyBorder="1"/>
    <xf numFmtId="44" fontId="0" fillId="0" borderId="23" xfId="0" applyNumberFormat="1" applyFill="1" applyBorder="1"/>
    <xf numFmtId="44" fontId="0" fillId="0" borderId="26" xfId="0" applyNumberFormat="1" applyFill="1" applyBorder="1"/>
    <xf numFmtId="4" fontId="1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Fill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1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9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9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wrapText="1"/>
    </xf>
    <xf numFmtId="2" fontId="1" fillId="0" borderId="0" xfId="0" applyNumberFormat="1" applyFont="1" applyFill="1" applyAlignment="1">
      <alignment horizontal="center"/>
    </xf>
    <xf numFmtId="10" fontId="1" fillId="0" borderId="0" xfId="0" applyNumberFormat="1" applyFont="1" applyFill="1" applyAlignment="1">
      <alignment horizontal="center"/>
    </xf>
    <xf numFmtId="0" fontId="1" fillId="0" borderId="18" xfId="0" applyFont="1" applyFill="1" applyBorder="1" applyAlignment="1">
      <alignment vertical="center"/>
    </xf>
    <xf numFmtId="14" fontId="1" fillId="0" borderId="18" xfId="0" applyNumberFormat="1" applyFont="1" applyFill="1" applyBorder="1" applyAlignment="1">
      <alignment horizontal="center" vertical="center"/>
    </xf>
    <xf numFmtId="4" fontId="1" fillId="0" borderId="18" xfId="0" applyNumberFormat="1" applyFont="1" applyFill="1" applyBorder="1" applyAlignment="1">
      <alignment horizontal="center" vertical="center"/>
    </xf>
    <xf numFmtId="2" fontId="1" fillId="0" borderId="18" xfId="0" applyNumberFormat="1" applyFont="1" applyFill="1" applyBorder="1" applyAlignment="1">
      <alignment horizontal="center" vertical="center"/>
    </xf>
    <xf numFmtId="2" fontId="1" fillId="0" borderId="18" xfId="0" applyNumberFormat="1" applyFont="1" applyFill="1" applyBorder="1" applyAlignment="1">
      <alignment horizontal="center"/>
    </xf>
    <xf numFmtId="9" fontId="1" fillId="0" borderId="18" xfId="0" applyNumberFormat="1" applyFont="1" applyFill="1" applyBorder="1" applyAlignment="1">
      <alignment horizontal="center" vertical="center"/>
    </xf>
    <xf numFmtId="0" fontId="0" fillId="0" borderId="18" xfId="0" applyFill="1" applyBorder="1"/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14" fontId="0" fillId="0" borderId="0" xfId="0" applyNumberFormat="1" applyFill="1" applyAlignment="1">
      <alignment horizontal="left"/>
    </xf>
    <xf numFmtId="3" fontId="0" fillId="0" borderId="0" xfId="0" applyNumberFormat="1" applyFill="1"/>
    <xf numFmtId="14" fontId="0" fillId="0" borderId="18" xfId="0" applyNumberFormat="1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3" fontId="0" fillId="0" borderId="0" xfId="0" applyNumberFormat="1" applyFill="1" applyBorder="1"/>
    <xf numFmtId="0" fontId="0" fillId="0" borderId="0" xfId="0" applyFill="1" applyBorder="1"/>
    <xf numFmtId="0" fontId="0" fillId="0" borderId="23" xfId="0" applyBorder="1" applyAlignment="1">
      <alignment wrapText="1"/>
    </xf>
    <xf numFmtId="4" fontId="3" fillId="0" borderId="6" xfId="0" applyNumberFormat="1" applyFont="1" applyFill="1" applyBorder="1" applyAlignment="1">
      <alignment horizontal="left"/>
    </xf>
    <xf numFmtId="4" fontId="1" fillId="0" borderId="39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left" wrapText="1"/>
    </xf>
    <xf numFmtId="0" fontId="6" fillId="0" borderId="31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16" fillId="0" borderId="0" xfId="0" applyFont="1"/>
    <xf numFmtId="3" fontId="10" fillId="0" borderId="0" xfId="0" applyNumberFormat="1" applyFont="1" applyAlignment="1">
      <alignment horizontal="center" vertical="top"/>
    </xf>
    <xf numFmtId="4" fontId="3" fillId="0" borderId="7" xfId="0" applyNumberFormat="1" applyFont="1" applyFill="1" applyBorder="1" applyAlignment="1">
      <alignment horizontal="left"/>
    </xf>
    <xf numFmtId="4" fontId="1" fillId="0" borderId="5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left"/>
    </xf>
    <xf numFmtId="4" fontId="3" fillId="0" borderId="2" xfId="0" applyNumberFormat="1" applyFont="1" applyFill="1" applyBorder="1" applyAlignment="1">
      <alignment horizontal="left"/>
    </xf>
    <xf numFmtId="4" fontId="3" fillId="0" borderId="7" xfId="0" applyNumberFormat="1" applyFont="1" applyFill="1" applyBorder="1" applyAlignment="1">
      <alignment horizontal="left" wrapText="1"/>
    </xf>
    <xf numFmtId="4" fontId="2" fillId="0" borderId="4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left" wrapText="1"/>
    </xf>
    <xf numFmtId="4" fontId="1" fillId="0" borderId="18" xfId="0" applyNumberFormat="1" applyFont="1" applyBorder="1" applyAlignment="1">
      <alignment horizontal="left" wrapText="1"/>
    </xf>
    <xf numFmtId="4" fontId="3" fillId="0" borderId="7" xfId="0" applyNumberFormat="1" applyFont="1" applyBorder="1" applyAlignment="1">
      <alignment horizontal="left"/>
    </xf>
    <xf numFmtId="4" fontId="1" fillId="0" borderId="11" xfId="0" applyNumberFormat="1" applyFont="1" applyFill="1" applyBorder="1" applyAlignment="1">
      <alignment horizontal="left" wrapText="1"/>
    </xf>
    <xf numFmtId="4" fontId="1" fillId="0" borderId="18" xfId="0" applyNumberFormat="1" applyFont="1" applyFill="1" applyBorder="1" applyAlignment="1">
      <alignment horizontal="left" wrapText="1"/>
    </xf>
    <xf numFmtId="4" fontId="1" fillId="0" borderId="10" xfId="0" applyNumberFormat="1" applyFont="1" applyFill="1" applyBorder="1" applyAlignment="1">
      <alignment horizontal="left" wrapText="1"/>
    </xf>
    <xf numFmtId="4" fontId="1" fillId="0" borderId="17" xfId="0" applyNumberFormat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9" workbookViewId="0">
      <selection activeCell="F31" sqref="F31"/>
    </sheetView>
  </sheetViews>
  <sheetFormatPr defaultColWidth="9.140625" defaultRowHeight="12.75" x14ac:dyDescent="0.2"/>
  <cols>
    <col min="1" max="1" width="4.85546875" style="4" customWidth="1"/>
    <col min="2" max="2" width="35.42578125" style="1" customWidth="1"/>
    <col min="3" max="3" width="15.42578125" style="1" customWidth="1"/>
    <col min="4" max="4" width="10.5703125" style="1" customWidth="1"/>
    <col min="5" max="5" width="10.85546875" style="1" customWidth="1"/>
    <col min="6" max="6" width="12.85546875" style="1" customWidth="1"/>
    <col min="7" max="7" width="13.140625" style="1" customWidth="1"/>
    <col min="8" max="8" width="12.5703125" style="1" customWidth="1"/>
    <col min="9" max="9" width="12.42578125" style="1" customWidth="1"/>
    <col min="10" max="11" width="11.42578125" style="1" bestFit="1" customWidth="1"/>
    <col min="12" max="16384" width="9.140625" style="1"/>
  </cols>
  <sheetData>
    <row r="1" spans="1:10" ht="48" customHeight="1" x14ac:dyDescent="0.2">
      <c r="A1" s="166" t="s">
        <v>171</v>
      </c>
      <c r="B1" s="166"/>
      <c r="C1" s="166"/>
      <c r="D1" s="166"/>
      <c r="E1" s="166"/>
      <c r="F1" s="166"/>
      <c r="G1" s="166"/>
      <c r="H1" s="166"/>
      <c r="I1" s="166"/>
    </row>
    <row r="2" spans="1:10" ht="27.75" customHeight="1" x14ac:dyDescent="0.3">
      <c r="A2" s="6" t="s">
        <v>172</v>
      </c>
      <c r="B2" s="7"/>
      <c r="C2" s="5"/>
      <c r="D2" s="5"/>
      <c r="E2" s="5"/>
      <c r="F2" s="5"/>
      <c r="G2" s="5"/>
      <c r="H2" s="5"/>
      <c r="I2" s="5"/>
    </row>
    <row r="3" spans="1:10" ht="12.95" customHeight="1" x14ac:dyDescent="0.2">
      <c r="A3" s="27" t="s">
        <v>2</v>
      </c>
      <c r="B3" s="28" t="s">
        <v>0</v>
      </c>
      <c r="C3" s="173" t="s">
        <v>1</v>
      </c>
      <c r="D3" s="173"/>
      <c r="E3" s="173"/>
      <c r="F3" s="173"/>
      <c r="G3" s="173" t="s">
        <v>8</v>
      </c>
      <c r="H3" s="173"/>
      <c r="I3" s="173"/>
    </row>
    <row r="4" spans="1:10" x14ac:dyDescent="0.2">
      <c r="A4" s="9"/>
      <c r="B4" s="10"/>
      <c r="C4" s="168" t="s">
        <v>5</v>
      </c>
      <c r="D4" s="174" t="s">
        <v>3</v>
      </c>
      <c r="E4" s="175"/>
      <c r="F4" s="168" t="s">
        <v>4</v>
      </c>
      <c r="G4" s="168" t="s">
        <v>9</v>
      </c>
      <c r="H4" s="168" t="s">
        <v>10</v>
      </c>
      <c r="I4" s="168" t="s">
        <v>11</v>
      </c>
    </row>
    <row r="5" spans="1:10" x14ac:dyDescent="0.2">
      <c r="A5" s="11"/>
      <c r="B5" s="12"/>
      <c r="C5" s="169"/>
      <c r="D5" s="15" t="s">
        <v>6</v>
      </c>
      <c r="E5" s="16" t="s">
        <v>7</v>
      </c>
      <c r="F5" s="169"/>
      <c r="G5" s="169"/>
      <c r="H5" s="169"/>
      <c r="I5" s="169"/>
    </row>
    <row r="6" spans="1:10" ht="20.25" customHeight="1" x14ac:dyDescent="0.2">
      <c r="A6" s="11"/>
      <c r="B6" s="96" t="s">
        <v>173</v>
      </c>
      <c r="C6" s="91">
        <v>1350000</v>
      </c>
      <c r="D6" s="91"/>
      <c r="E6" s="91"/>
      <c r="F6" s="91">
        <v>1350000</v>
      </c>
      <c r="G6" s="91">
        <v>1350000</v>
      </c>
      <c r="H6" s="91"/>
      <c r="I6" s="91">
        <v>1350000</v>
      </c>
    </row>
    <row r="7" spans="1:10" ht="20.25" customHeight="1" x14ac:dyDescent="0.2">
      <c r="A7" s="11"/>
      <c r="B7" s="96" t="s">
        <v>12</v>
      </c>
      <c r="C7" s="96">
        <v>2470000</v>
      </c>
      <c r="D7" s="96"/>
      <c r="E7" s="96"/>
      <c r="F7" s="96">
        <f>C7+D7-E7</f>
        <v>2470000</v>
      </c>
      <c r="G7" s="96">
        <v>1625300</v>
      </c>
      <c r="H7" s="96">
        <v>812310</v>
      </c>
      <c r="I7" s="96">
        <f>SUM(G7:H7)</f>
        <v>2437610</v>
      </c>
    </row>
    <row r="8" spans="1:10" s="14" customFormat="1" ht="25.5" customHeight="1" x14ac:dyDescent="0.2">
      <c r="A8" s="11"/>
      <c r="B8" s="97" t="s">
        <v>11</v>
      </c>
      <c r="C8" s="97">
        <f>SUM(C6:C7)</f>
        <v>3820000</v>
      </c>
      <c r="D8" s="97"/>
      <c r="E8" s="97"/>
      <c r="F8" s="97">
        <f>SUM(F6:F7)</f>
        <v>3820000</v>
      </c>
      <c r="G8" s="97">
        <f>SUM(G6:G7)</f>
        <v>2975300</v>
      </c>
      <c r="H8" s="97">
        <f>SUM(H6:H7)</f>
        <v>812310</v>
      </c>
      <c r="I8" s="97">
        <f>SUM(I6:I7)</f>
        <v>3787610</v>
      </c>
      <c r="J8" s="1"/>
    </row>
    <row r="9" spans="1:10" ht="41.25" customHeight="1" x14ac:dyDescent="0.2">
      <c r="A9" s="13"/>
      <c r="B9" s="98" t="s">
        <v>182</v>
      </c>
      <c r="C9" s="99">
        <v>432000</v>
      </c>
      <c r="D9" s="99"/>
      <c r="E9" s="99"/>
      <c r="F9" s="99">
        <v>432000</v>
      </c>
      <c r="G9" s="99"/>
      <c r="H9" s="99"/>
      <c r="I9" s="99"/>
    </row>
    <row r="10" spans="1:10" ht="27.75" customHeight="1" x14ac:dyDescent="0.25">
      <c r="A10" s="8">
        <v>1</v>
      </c>
      <c r="B10" s="170" t="s">
        <v>13</v>
      </c>
      <c r="C10" s="171"/>
      <c r="D10" s="171"/>
      <c r="E10" s="171"/>
      <c r="F10" s="171"/>
      <c r="G10" s="171"/>
      <c r="H10" s="171"/>
      <c r="I10" s="171"/>
    </row>
    <row r="11" spans="1:10" ht="32.25" customHeight="1" x14ac:dyDescent="0.2">
      <c r="A11" s="9"/>
      <c r="B11" s="87" t="s">
        <v>14</v>
      </c>
      <c r="C11" s="88">
        <v>1180300</v>
      </c>
      <c r="D11" s="88"/>
      <c r="E11" s="88"/>
      <c r="F11" s="88">
        <f>C11+D11-E11</f>
        <v>1180300</v>
      </c>
      <c r="G11" s="88">
        <v>1025200</v>
      </c>
      <c r="H11" s="88">
        <v>207100</v>
      </c>
      <c r="I11" s="88">
        <f>SUM(G11:H11)</f>
        <v>1232300</v>
      </c>
    </row>
    <row r="12" spans="1:10" ht="29.25" customHeight="1" x14ac:dyDescent="0.2">
      <c r="A12" s="11"/>
      <c r="B12" s="89" t="s">
        <v>15</v>
      </c>
      <c r="C12" s="88">
        <v>18500</v>
      </c>
      <c r="D12" s="88"/>
      <c r="E12" s="88"/>
      <c r="F12" s="88">
        <f t="shared" ref="F12:F17" si="0">C12+D12-E12</f>
        <v>18500</v>
      </c>
      <c r="G12" s="88">
        <v>34440</v>
      </c>
      <c r="H12" s="88">
        <v>8205</v>
      </c>
      <c r="I12" s="88">
        <f t="shared" ref="I12:I17" si="1">SUM(G12:H12)</f>
        <v>42645</v>
      </c>
    </row>
    <row r="13" spans="1:10" ht="18" customHeight="1" x14ac:dyDescent="0.2">
      <c r="A13" s="11"/>
      <c r="B13" s="89" t="s">
        <v>16</v>
      </c>
      <c r="C13" s="88">
        <v>6010000</v>
      </c>
      <c r="D13" s="88">
        <v>60100</v>
      </c>
      <c r="E13" s="88"/>
      <c r="F13" s="88">
        <f t="shared" si="0"/>
        <v>6070100</v>
      </c>
      <c r="G13" s="88">
        <v>5650200</v>
      </c>
      <c r="H13" s="88">
        <v>421030</v>
      </c>
      <c r="I13" s="88">
        <f t="shared" si="1"/>
        <v>6071230</v>
      </c>
    </row>
    <row r="14" spans="1:10" ht="18" customHeight="1" x14ac:dyDescent="0.2">
      <c r="A14" s="11"/>
      <c r="B14" s="89" t="s">
        <v>17</v>
      </c>
      <c r="C14" s="88">
        <v>90000</v>
      </c>
      <c r="D14" s="88"/>
      <c r="E14" s="88"/>
      <c r="F14" s="88">
        <f t="shared" si="0"/>
        <v>90000</v>
      </c>
      <c r="G14" s="88">
        <v>75000</v>
      </c>
      <c r="H14" s="88">
        <v>15000</v>
      </c>
      <c r="I14" s="88">
        <f t="shared" si="1"/>
        <v>90000</v>
      </c>
    </row>
    <row r="15" spans="1:10" ht="30" customHeight="1" x14ac:dyDescent="0.2">
      <c r="A15" s="11"/>
      <c r="B15" s="89" t="s">
        <v>18</v>
      </c>
      <c r="C15" s="88">
        <v>28550</v>
      </c>
      <c r="D15" s="88"/>
      <c r="E15" s="88">
        <v>3000</v>
      </c>
      <c r="F15" s="88">
        <f t="shared" si="0"/>
        <v>25550</v>
      </c>
      <c r="G15" s="88">
        <v>24200</v>
      </c>
      <c r="H15" s="88">
        <v>2129</v>
      </c>
      <c r="I15" s="88">
        <f t="shared" si="1"/>
        <v>26329</v>
      </c>
    </row>
    <row r="16" spans="1:10" ht="27.75" customHeight="1" x14ac:dyDescent="0.2">
      <c r="A16" s="11"/>
      <c r="B16" s="89" t="s">
        <v>19</v>
      </c>
      <c r="C16" s="88">
        <v>70000</v>
      </c>
      <c r="D16" s="88"/>
      <c r="E16" s="88">
        <v>16000</v>
      </c>
      <c r="F16" s="88">
        <f t="shared" si="0"/>
        <v>54000</v>
      </c>
      <c r="G16" s="88">
        <v>8620</v>
      </c>
      <c r="H16" s="88">
        <v>43200</v>
      </c>
      <c r="I16" s="88">
        <f t="shared" si="1"/>
        <v>51820</v>
      </c>
    </row>
    <row r="17" spans="1:10" ht="17.25" customHeight="1" thickBot="1" x14ac:dyDescent="0.25">
      <c r="A17" s="19"/>
      <c r="B17" s="90" t="s">
        <v>20</v>
      </c>
      <c r="C17" s="91">
        <v>25800</v>
      </c>
      <c r="D17" s="91">
        <v>18500</v>
      </c>
      <c r="E17" s="91"/>
      <c r="F17" s="88">
        <f t="shared" si="0"/>
        <v>44300</v>
      </c>
      <c r="G17" s="91">
        <v>61050</v>
      </c>
      <c r="H17" s="91">
        <v>11500</v>
      </c>
      <c r="I17" s="88">
        <f t="shared" si="1"/>
        <v>72550</v>
      </c>
    </row>
    <row r="18" spans="1:10" s="3" customFormat="1" ht="19.5" customHeight="1" thickTop="1" thickBot="1" x14ac:dyDescent="0.3">
      <c r="A18" s="17" t="s">
        <v>22</v>
      </c>
      <c r="B18" s="100" t="s">
        <v>21</v>
      </c>
      <c r="C18" s="101">
        <f>SUM(C11:C17)</f>
        <v>7423150</v>
      </c>
      <c r="D18" s="101">
        <f t="shared" ref="D18:I18" si="2">SUM(D11:D17)</f>
        <v>78600</v>
      </c>
      <c r="E18" s="101">
        <f t="shared" si="2"/>
        <v>19000</v>
      </c>
      <c r="F18" s="101">
        <f t="shared" si="2"/>
        <v>7482750</v>
      </c>
      <c r="G18" s="101">
        <f t="shared" si="2"/>
        <v>6878710</v>
      </c>
      <c r="H18" s="101">
        <f t="shared" si="2"/>
        <v>708164</v>
      </c>
      <c r="I18" s="101">
        <f t="shared" si="2"/>
        <v>7586874</v>
      </c>
    </row>
    <row r="19" spans="1:10" ht="29.25" customHeight="1" thickTop="1" x14ac:dyDescent="0.25">
      <c r="A19" s="20">
        <v>2</v>
      </c>
      <c r="B19" s="172" t="s">
        <v>32</v>
      </c>
      <c r="C19" s="172"/>
      <c r="D19" s="172"/>
      <c r="E19" s="172"/>
      <c r="F19" s="172"/>
      <c r="G19" s="172"/>
      <c r="H19" s="172"/>
      <c r="I19" s="172"/>
      <c r="J19" s="1" t="s">
        <v>35</v>
      </c>
    </row>
    <row r="20" spans="1:10" ht="16.5" customHeight="1" x14ac:dyDescent="0.2">
      <c r="A20" s="11"/>
      <c r="B20" s="89" t="s">
        <v>23</v>
      </c>
      <c r="C20" s="88"/>
      <c r="D20" s="88">
        <v>1500</v>
      </c>
      <c r="E20" s="88"/>
      <c r="F20" s="88">
        <v>1500</v>
      </c>
      <c r="G20" s="88">
        <v>750</v>
      </c>
      <c r="H20" s="88">
        <v>750</v>
      </c>
      <c r="I20" s="88">
        <v>1500</v>
      </c>
    </row>
    <row r="21" spans="1:10" ht="26.25" customHeight="1" thickBot="1" x14ac:dyDescent="0.25">
      <c r="A21" s="11"/>
      <c r="B21" s="89" t="s">
        <v>24</v>
      </c>
      <c r="C21" s="88">
        <v>20000</v>
      </c>
      <c r="D21" s="88"/>
      <c r="E21" s="88"/>
      <c r="F21" s="88">
        <v>20000</v>
      </c>
      <c r="G21" s="88">
        <v>20000</v>
      </c>
      <c r="H21" s="88"/>
      <c r="I21" s="88">
        <v>20000</v>
      </c>
    </row>
    <row r="22" spans="1:10" s="3" customFormat="1" ht="39.75" thickTop="1" thickBot="1" x14ac:dyDescent="0.3">
      <c r="A22" s="17" t="s">
        <v>22</v>
      </c>
      <c r="B22" s="100" t="s">
        <v>25</v>
      </c>
      <c r="C22" s="101">
        <f>SUM(C20:C21)</f>
        <v>20000</v>
      </c>
      <c r="D22" s="101">
        <f t="shared" ref="D22:I22" si="3">SUM(D20:D21)</f>
        <v>1500</v>
      </c>
      <c r="E22" s="101"/>
      <c r="F22" s="101">
        <f t="shared" si="3"/>
        <v>21500</v>
      </c>
      <c r="G22" s="101">
        <f t="shared" si="3"/>
        <v>20750</v>
      </c>
      <c r="H22" s="101">
        <f t="shared" si="3"/>
        <v>750</v>
      </c>
      <c r="I22" s="101">
        <f t="shared" si="3"/>
        <v>21500</v>
      </c>
    </row>
    <row r="23" spans="1:10" ht="33.75" customHeight="1" thickTop="1" x14ac:dyDescent="0.25">
      <c r="A23" s="20">
        <v>3</v>
      </c>
      <c r="B23" s="167" t="s">
        <v>34</v>
      </c>
      <c r="C23" s="167"/>
      <c r="D23" s="167"/>
      <c r="E23" s="167"/>
      <c r="F23" s="167"/>
      <c r="G23" s="167"/>
      <c r="H23" s="167"/>
      <c r="I23" s="167"/>
    </row>
    <row r="24" spans="1:10" ht="13.5" thickBot="1" x14ac:dyDescent="0.25">
      <c r="A24" s="11"/>
      <c r="B24" s="91" t="s">
        <v>26</v>
      </c>
      <c r="C24" s="91">
        <v>0</v>
      </c>
      <c r="D24" s="91"/>
      <c r="E24" s="91"/>
      <c r="F24" s="91">
        <v>0</v>
      </c>
      <c r="G24" s="91"/>
      <c r="H24" s="91"/>
      <c r="I24" s="91"/>
    </row>
    <row r="25" spans="1:10" s="3" customFormat="1" ht="30" customHeight="1" thickTop="1" thickBot="1" x14ac:dyDescent="0.3">
      <c r="A25" s="17" t="s">
        <v>22</v>
      </c>
      <c r="B25" s="100" t="s">
        <v>33</v>
      </c>
      <c r="C25" s="101">
        <f>SUM(C24)</f>
        <v>0</v>
      </c>
      <c r="D25" s="101"/>
      <c r="E25" s="101"/>
      <c r="F25" s="101">
        <f t="shared" ref="F25" si="4">SUM(F24)</f>
        <v>0</v>
      </c>
      <c r="G25" s="101"/>
      <c r="H25" s="101"/>
      <c r="I25" s="101"/>
    </row>
    <row r="26" spans="1:10" s="5" customFormat="1" ht="39" customHeight="1" thickTop="1" x14ac:dyDescent="0.25">
      <c r="A26" s="13">
        <v>4</v>
      </c>
      <c r="B26" s="167" t="s">
        <v>27</v>
      </c>
      <c r="C26" s="167"/>
      <c r="D26" s="167"/>
      <c r="E26" s="167"/>
      <c r="F26" s="167"/>
      <c r="G26" s="167"/>
      <c r="H26" s="167"/>
      <c r="I26" s="167"/>
    </row>
    <row r="27" spans="1:10" s="5" customFormat="1" ht="18" customHeight="1" x14ac:dyDescent="0.25">
      <c r="A27" s="11"/>
      <c r="B27" s="160" t="s">
        <v>199</v>
      </c>
      <c r="C27" s="160">
        <v>50000</v>
      </c>
      <c r="D27" s="160"/>
      <c r="E27" s="160"/>
      <c r="F27" s="160">
        <v>50000</v>
      </c>
      <c r="G27" s="160">
        <v>45800</v>
      </c>
      <c r="H27" s="160"/>
      <c r="I27" s="160">
        <v>45800</v>
      </c>
    </row>
    <row r="28" spans="1:10" ht="14.25" customHeight="1" thickBot="1" x14ac:dyDescent="0.25">
      <c r="A28" s="9"/>
      <c r="B28" s="91" t="s">
        <v>28</v>
      </c>
      <c r="C28" s="102">
        <v>188500</v>
      </c>
      <c r="D28" s="91"/>
      <c r="E28" s="91"/>
      <c r="F28" s="102">
        <v>188500</v>
      </c>
      <c r="G28" s="102">
        <v>186450</v>
      </c>
      <c r="H28" s="102">
        <v>2151</v>
      </c>
      <c r="I28" s="102">
        <f>SUM(G28:H28)</f>
        <v>188601</v>
      </c>
    </row>
    <row r="29" spans="1:10" s="2" customFormat="1" ht="15.75" customHeight="1" thickTop="1" thickBot="1" x14ac:dyDescent="0.25">
      <c r="A29" s="21" t="s">
        <v>22</v>
      </c>
      <c r="B29" s="103" t="s">
        <v>29</v>
      </c>
      <c r="C29" s="104">
        <f>SUM(C27:C28)</f>
        <v>238500</v>
      </c>
      <c r="D29" s="103"/>
      <c r="E29" s="103"/>
      <c r="F29" s="104">
        <f>SUM(F27:F28)</f>
        <v>238500</v>
      </c>
      <c r="G29" s="104">
        <f>SUM(G27:G28)</f>
        <v>232250</v>
      </c>
      <c r="H29" s="104">
        <v>2151</v>
      </c>
      <c r="I29" s="104">
        <f>SUM(G29:H29)</f>
        <v>234401</v>
      </c>
    </row>
    <row r="30" spans="1:10" ht="32.25" customHeight="1" thickTop="1" thickBot="1" x14ac:dyDescent="0.25">
      <c r="A30" s="18"/>
      <c r="B30" s="105" t="s">
        <v>30</v>
      </c>
      <c r="C30" s="105">
        <f>SUM(C9,C18,C22,C25,C29)</f>
        <v>8113650</v>
      </c>
      <c r="D30" s="105">
        <f t="shared" ref="D30:I30" si="5">SUM(D9,D18,D22,D25,D29)</f>
        <v>80100</v>
      </c>
      <c r="E30" s="105">
        <f t="shared" si="5"/>
        <v>19000</v>
      </c>
      <c r="F30" s="105">
        <f>SUM(F9,F18,F22,F25,F29)</f>
        <v>8174750</v>
      </c>
      <c r="G30" s="105">
        <f t="shared" si="5"/>
        <v>7131710</v>
      </c>
      <c r="H30" s="105">
        <f t="shared" si="5"/>
        <v>711065</v>
      </c>
      <c r="I30" s="105">
        <f t="shared" si="5"/>
        <v>7842775</v>
      </c>
    </row>
    <row r="31" spans="1:10" s="2" customFormat="1" ht="24.75" customHeight="1" thickTop="1" thickBot="1" x14ac:dyDescent="0.25">
      <c r="A31" s="21"/>
      <c r="B31" s="103" t="s">
        <v>31</v>
      </c>
      <c r="C31" s="106">
        <f t="shared" ref="C31:I31" si="6">SUM(C8,C9,C18,C22,C25,C29)</f>
        <v>11933650</v>
      </c>
      <c r="D31" s="106">
        <f t="shared" si="6"/>
        <v>80100</v>
      </c>
      <c r="E31" s="106">
        <f t="shared" si="6"/>
        <v>19000</v>
      </c>
      <c r="F31" s="106">
        <f t="shared" si="6"/>
        <v>11994750</v>
      </c>
      <c r="G31" s="106">
        <f t="shared" si="6"/>
        <v>10107010</v>
      </c>
      <c r="H31" s="106">
        <f t="shared" si="6"/>
        <v>1523375</v>
      </c>
      <c r="I31" s="106">
        <f t="shared" si="6"/>
        <v>11630385</v>
      </c>
    </row>
    <row r="32" spans="1:10" ht="13.5" thickTop="1" x14ac:dyDescent="0.2"/>
  </sheetData>
  <mergeCells count="13">
    <mergeCell ref="A1:I1"/>
    <mergeCell ref="B23:I23"/>
    <mergeCell ref="B26:I26"/>
    <mergeCell ref="C4:C5"/>
    <mergeCell ref="F4:F5"/>
    <mergeCell ref="B10:I10"/>
    <mergeCell ref="B19:I19"/>
    <mergeCell ref="C3:F3"/>
    <mergeCell ref="D4:E4"/>
    <mergeCell ref="G3:I3"/>
    <mergeCell ref="G4:G5"/>
    <mergeCell ref="H4:H5"/>
    <mergeCell ref="I4:I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A3" sqref="A3"/>
    </sheetView>
  </sheetViews>
  <sheetFormatPr defaultColWidth="9.140625" defaultRowHeight="12.75" x14ac:dyDescent="0.2"/>
  <cols>
    <col min="1" max="1" width="4.85546875" style="4" customWidth="1"/>
    <col min="2" max="2" width="26.140625" style="1" customWidth="1"/>
    <col min="3" max="3" width="13.140625" style="1" customWidth="1"/>
    <col min="4" max="4" width="10.5703125" style="1" customWidth="1"/>
    <col min="5" max="5" width="10.85546875" style="1" customWidth="1"/>
    <col min="6" max="6" width="12.85546875" style="1" customWidth="1"/>
    <col min="7" max="7" width="13.140625" style="1" customWidth="1"/>
    <col min="8" max="8" width="12.5703125" style="1" customWidth="1"/>
    <col min="9" max="9" width="12.42578125" style="1" customWidth="1"/>
    <col min="10" max="11" width="11.42578125" style="1" bestFit="1" customWidth="1"/>
    <col min="12" max="16384" width="9.140625" style="1"/>
  </cols>
  <sheetData>
    <row r="1" spans="1:10" ht="48" customHeight="1" x14ac:dyDescent="0.2">
      <c r="A1" s="166" t="s">
        <v>171</v>
      </c>
      <c r="B1" s="166"/>
      <c r="C1" s="166"/>
      <c r="D1" s="166"/>
      <c r="E1" s="166"/>
      <c r="F1" s="166"/>
      <c r="G1" s="166"/>
      <c r="H1" s="166"/>
      <c r="I1" s="166"/>
    </row>
    <row r="2" spans="1:10" ht="27.75" customHeight="1" x14ac:dyDescent="0.3">
      <c r="A2" s="6" t="s">
        <v>235</v>
      </c>
      <c r="B2" s="7"/>
      <c r="C2" s="5"/>
      <c r="D2" s="5"/>
      <c r="E2" s="5"/>
      <c r="F2" s="5"/>
      <c r="G2" s="5"/>
      <c r="H2" s="5"/>
      <c r="I2" s="5"/>
    </row>
    <row r="3" spans="1:10" ht="12.95" customHeight="1" x14ac:dyDescent="0.2">
      <c r="A3" s="27" t="s">
        <v>2</v>
      </c>
      <c r="B3" s="28" t="s">
        <v>0</v>
      </c>
      <c r="C3" s="173" t="s">
        <v>1</v>
      </c>
      <c r="D3" s="173"/>
      <c r="E3" s="173"/>
      <c r="F3" s="173"/>
      <c r="G3" s="173" t="s">
        <v>36</v>
      </c>
      <c r="H3" s="173"/>
      <c r="I3" s="173"/>
    </row>
    <row r="4" spans="1:10" x14ac:dyDescent="0.2">
      <c r="A4" s="9"/>
      <c r="B4" s="10"/>
      <c r="C4" s="168" t="s">
        <v>5</v>
      </c>
      <c r="D4" s="174" t="s">
        <v>3</v>
      </c>
      <c r="E4" s="175"/>
      <c r="F4" s="168" t="s">
        <v>4</v>
      </c>
      <c r="G4" s="168" t="s">
        <v>37</v>
      </c>
      <c r="H4" s="168" t="s">
        <v>38</v>
      </c>
      <c r="I4" s="168" t="s">
        <v>11</v>
      </c>
    </row>
    <row r="5" spans="1:10" x14ac:dyDescent="0.2">
      <c r="A5" s="11"/>
      <c r="B5" s="12"/>
      <c r="C5" s="169"/>
      <c r="D5" s="15" t="s">
        <v>6</v>
      </c>
      <c r="E5" s="16" t="s">
        <v>7</v>
      </c>
      <c r="F5" s="169"/>
      <c r="G5" s="169"/>
      <c r="H5" s="169"/>
      <c r="I5" s="169"/>
    </row>
    <row r="6" spans="1:10" ht="31.5" customHeight="1" x14ac:dyDescent="0.2">
      <c r="A6" s="11"/>
      <c r="B6" s="107" t="s">
        <v>39</v>
      </c>
      <c r="C6" s="96">
        <v>3142500</v>
      </c>
      <c r="D6" s="96"/>
      <c r="E6" s="96"/>
      <c r="F6" s="96">
        <f t="shared" ref="F6" si="0">C6+D6-E6</f>
        <v>3142500</v>
      </c>
      <c r="G6" s="96">
        <v>1810520</v>
      </c>
      <c r="H6" s="96">
        <v>1280770</v>
      </c>
      <c r="I6" s="96">
        <f>SUM(G6:H6)</f>
        <v>3091290</v>
      </c>
    </row>
    <row r="7" spans="1:10" s="14" customFormat="1" ht="25.5" customHeight="1" x14ac:dyDescent="0.2">
      <c r="A7" s="11"/>
      <c r="B7" s="97" t="s">
        <v>11</v>
      </c>
      <c r="C7" s="97">
        <f>SUM(C6:C6)</f>
        <v>3142500</v>
      </c>
      <c r="D7" s="97"/>
      <c r="E7" s="97"/>
      <c r="F7" s="97">
        <f>SUM(F6:F6)</f>
        <v>3142500</v>
      </c>
      <c r="G7" s="97">
        <f>SUM(G6:G6)</f>
        <v>1810520</v>
      </c>
      <c r="H7" s="97">
        <f>SUM(H6:H6)</f>
        <v>1280770</v>
      </c>
      <c r="I7" s="97">
        <f>SUM(I6:I6)</f>
        <v>3091290</v>
      </c>
      <c r="J7" s="1"/>
    </row>
    <row r="8" spans="1:10" ht="27.75" customHeight="1" x14ac:dyDescent="0.25">
      <c r="A8" s="8">
        <v>1</v>
      </c>
      <c r="B8" s="170" t="s">
        <v>40</v>
      </c>
      <c r="C8" s="171"/>
      <c r="D8" s="171"/>
      <c r="E8" s="171"/>
      <c r="F8" s="171"/>
      <c r="G8" s="171"/>
      <c r="H8" s="171"/>
      <c r="I8" s="171"/>
    </row>
    <row r="9" spans="1:10" ht="18" customHeight="1" x14ac:dyDescent="0.2">
      <c r="A9" s="9"/>
      <c r="B9" s="108" t="s">
        <v>41</v>
      </c>
      <c r="C9" s="109"/>
      <c r="D9" s="109"/>
      <c r="E9" s="109"/>
      <c r="F9" s="109"/>
      <c r="G9" s="109"/>
      <c r="H9" s="109"/>
      <c r="I9" s="110"/>
    </row>
    <row r="10" spans="1:10" ht="14.25" customHeight="1" x14ac:dyDescent="0.2">
      <c r="A10" s="11"/>
      <c r="B10" s="179" t="s">
        <v>42</v>
      </c>
      <c r="C10" s="180"/>
      <c r="D10" s="111"/>
      <c r="E10" s="111"/>
      <c r="F10" s="111"/>
      <c r="G10" s="111"/>
      <c r="H10" s="111"/>
      <c r="I10" s="112"/>
    </row>
    <row r="11" spans="1:10" ht="18" customHeight="1" x14ac:dyDescent="0.2">
      <c r="A11" s="11"/>
      <c r="B11" s="89" t="s">
        <v>43</v>
      </c>
      <c r="C11" s="88">
        <v>2630000</v>
      </c>
      <c r="D11" s="88"/>
      <c r="E11" s="88"/>
      <c r="F11" s="88">
        <f t="shared" ref="F11:F15" si="1">C11+D11-E11</f>
        <v>2630000</v>
      </c>
      <c r="G11" s="88">
        <v>2610000</v>
      </c>
      <c r="H11" s="88">
        <v>15213</v>
      </c>
      <c r="I11" s="88">
        <f t="shared" ref="I11:I15" si="2">SUM(G11:H11)</f>
        <v>2625213</v>
      </c>
    </row>
    <row r="12" spans="1:10" ht="27" customHeight="1" x14ac:dyDescent="0.2">
      <c r="A12" s="11"/>
      <c r="B12" s="89" t="s">
        <v>54</v>
      </c>
      <c r="C12" s="88">
        <v>754000</v>
      </c>
      <c r="D12" s="88">
        <v>12000</v>
      </c>
      <c r="E12" s="88"/>
      <c r="F12" s="88">
        <f>C12+D12-E12</f>
        <v>766000</v>
      </c>
      <c r="G12" s="88">
        <v>538000</v>
      </c>
      <c r="H12" s="88">
        <v>224650</v>
      </c>
      <c r="I12" s="88">
        <f t="shared" si="2"/>
        <v>762650</v>
      </c>
    </row>
    <row r="13" spans="1:10" ht="17.25" customHeight="1" x14ac:dyDescent="0.2">
      <c r="A13" s="11"/>
      <c r="B13" s="89" t="s">
        <v>55</v>
      </c>
      <c r="C13" s="88">
        <v>3520000</v>
      </c>
      <c r="D13" s="88">
        <v>49160</v>
      </c>
      <c r="E13" s="88"/>
      <c r="F13" s="88">
        <f t="shared" si="1"/>
        <v>3569160</v>
      </c>
      <c r="G13" s="88">
        <v>3224830</v>
      </c>
      <c r="H13" s="88">
        <v>325466</v>
      </c>
      <c r="I13" s="88">
        <f t="shared" si="2"/>
        <v>3550296</v>
      </c>
    </row>
    <row r="14" spans="1:10" ht="27.75" customHeight="1" x14ac:dyDescent="0.2">
      <c r="A14" s="11"/>
      <c r="B14" s="89" t="s">
        <v>174</v>
      </c>
      <c r="C14" s="88">
        <v>1100</v>
      </c>
      <c r="D14" s="88"/>
      <c r="E14" s="88"/>
      <c r="F14" s="88">
        <f t="shared" si="1"/>
        <v>1100</v>
      </c>
      <c r="G14" s="88">
        <v>965.19</v>
      </c>
      <c r="H14" s="88"/>
      <c r="I14" s="88">
        <f t="shared" si="2"/>
        <v>965.19</v>
      </c>
    </row>
    <row r="15" spans="1:10" ht="17.25" customHeight="1" thickBot="1" x14ac:dyDescent="0.25">
      <c r="A15" s="19"/>
      <c r="B15" s="90" t="s">
        <v>56</v>
      </c>
      <c r="C15" s="91">
        <v>82600</v>
      </c>
      <c r="D15" s="91"/>
      <c r="E15" s="91"/>
      <c r="F15" s="88">
        <f t="shared" si="1"/>
        <v>82600</v>
      </c>
      <c r="G15" s="91">
        <v>46900</v>
      </c>
      <c r="H15" s="91">
        <v>35700</v>
      </c>
      <c r="I15" s="88">
        <f t="shared" si="2"/>
        <v>82600</v>
      </c>
    </row>
    <row r="16" spans="1:10" s="3" customFormat="1" ht="19.5" customHeight="1" thickTop="1" thickBot="1" x14ac:dyDescent="0.3">
      <c r="A16" s="17" t="s">
        <v>22</v>
      </c>
      <c r="B16" s="100" t="s">
        <v>44</v>
      </c>
      <c r="C16" s="101">
        <f>SUM(C9:C15)</f>
        <v>6987700</v>
      </c>
      <c r="D16" s="101">
        <f>SUM(D9:D15)</f>
        <v>61160</v>
      </c>
      <c r="E16" s="101">
        <f t="shared" ref="E16:I16" si="3">SUM(E9:E15)</f>
        <v>0</v>
      </c>
      <c r="F16" s="101">
        <f t="shared" si="3"/>
        <v>7048860</v>
      </c>
      <c r="G16" s="101">
        <f t="shared" si="3"/>
        <v>6420695.1900000004</v>
      </c>
      <c r="H16" s="101">
        <f t="shared" si="3"/>
        <v>601029</v>
      </c>
      <c r="I16" s="101">
        <f t="shared" si="3"/>
        <v>7021724.1900000004</v>
      </c>
    </row>
    <row r="17" spans="1:10" ht="29.25" customHeight="1" thickTop="1" x14ac:dyDescent="0.25">
      <c r="A17" s="20">
        <v>2</v>
      </c>
      <c r="B17" s="172" t="s">
        <v>45</v>
      </c>
      <c r="C17" s="172"/>
      <c r="D17" s="172"/>
      <c r="E17" s="172"/>
      <c r="F17" s="172"/>
      <c r="G17" s="172"/>
      <c r="H17" s="172"/>
      <c r="I17" s="172"/>
      <c r="J17" s="1" t="s">
        <v>35</v>
      </c>
    </row>
    <row r="18" spans="1:10" ht="18" customHeight="1" x14ac:dyDescent="0.2">
      <c r="A18" s="9"/>
      <c r="B18" s="108" t="s">
        <v>41</v>
      </c>
      <c r="C18" s="109"/>
      <c r="D18" s="109"/>
      <c r="E18" s="109"/>
      <c r="F18" s="109"/>
      <c r="G18" s="109"/>
      <c r="H18" s="109"/>
      <c r="I18" s="109"/>
    </row>
    <row r="19" spans="1:10" ht="14.25" customHeight="1" x14ac:dyDescent="0.2">
      <c r="A19" s="11"/>
      <c r="B19" s="179" t="s">
        <v>42</v>
      </c>
      <c r="C19" s="180"/>
      <c r="D19" s="111"/>
      <c r="E19" s="111"/>
      <c r="F19" s="111"/>
      <c r="G19" s="111"/>
      <c r="H19" s="111"/>
      <c r="I19" s="111"/>
    </row>
    <row r="20" spans="1:10" ht="16.5" customHeight="1" x14ac:dyDescent="0.2">
      <c r="A20" s="11"/>
      <c r="B20" s="89" t="s">
        <v>57</v>
      </c>
      <c r="C20" s="88">
        <v>173000</v>
      </c>
      <c r="D20" s="88"/>
      <c r="E20" s="88"/>
      <c r="F20" s="88">
        <f t="shared" ref="F20:F21" si="4">C20+D20-E20</f>
        <v>173000</v>
      </c>
      <c r="G20" s="88">
        <v>123000</v>
      </c>
      <c r="H20" s="88">
        <v>50000</v>
      </c>
      <c r="I20" s="88">
        <f t="shared" ref="I20" si="5">SUM(G20:H20)</f>
        <v>173000</v>
      </c>
    </row>
    <row r="21" spans="1:10" ht="26.25" customHeight="1" thickBot="1" x14ac:dyDescent="0.25">
      <c r="A21" s="11"/>
      <c r="B21" s="89" t="s">
        <v>58</v>
      </c>
      <c r="C21" s="88">
        <v>20000</v>
      </c>
      <c r="D21" s="88"/>
      <c r="E21" s="88"/>
      <c r="F21" s="113">
        <f t="shared" si="4"/>
        <v>20000</v>
      </c>
      <c r="G21" s="113">
        <v>18260</v>
      </c>
      <c r="H21" s="113"/>
      <c r="I21" s="113">
        <f t="shared" ref="I21" si="6">SUM(G21:H21)</f>
        <v>18260</v>
      </c>
    </row>
    <row r="22" spans="1:10" s="3" customFormat="1" ht="27" thickTop="1" thickBot="1" x14ac:dyDescent="0.3">
      <c r="A22" s="17" t="s">
        <v>22</v>
      </c>
      <c r="B22" s="100" t="s">
        <v>46</v>
      </c>
      <c r="C22" s="101">
        <f t="shared" ref="C22:I22" si="7">SUM(C20:C21)</f>
        <v>193000</v>
      </c>
      <c r="D22" s="101">
        <f t="shared" si="7"/>
        <v>0</v>
      </c>
      <c r="E22" s="101">
        <f t="shared" si="7"/>
        <v>0</v>
      </c>
      <c r="F22" s="101">
        <f t="shared" si="7"/>
        <v>193000</v>
      </c>
      <c r="G22" s="101">
        <f t="shared" si="7"/>
        <v>141260</v>
      </c>
      <c r="H22" s="101">
        <f t="shared" si="7"/>
        <v>50000</v>
      </c>
      <c r="I22" s="101">
        <f t="shared" si="7"/>
        <v>191260</v>
      </c>
    </row>
    <row r="23" spans="1:10" ht="33.75" customHeight="1" thickTop="1" x14ac:dyDescent="0.25">
      <c r="A23" s="13">
        <v>3</v>
      </c>
      <c r="B23" s="167" t="s">
        <v>47</v>
      </c>
      <c r="C23" s="167"/>
      <c r="D23" s="167"/>
      <c r="E23" s="167"/>
      <c r="F23" s="167"/>
      <c r="G23" s="167"/>
      <c r="H23" s="167"/>
      <c r="I23" s="167"/>
    </row>
    <row r="24" spans="1:10" ht="18" customHeight="1" x14ac:dyDescent="0.2">
      <c r="A24" s="9"/>
      <c r="B24" s="181" t="s">
        <v>48</v>
      </c>
      <c r="C24" s="182"/>
      <c r="D24" s="182"/>
      <c r="E24" s="109"/>
      <c r="F24" s="109"/>
      <c r="G24" s="109"/>
      <c r="H24" s="109"/>
      <c r="I24" s="109"/>
    </row>
    <row r="25" spans="1:10" ht="14.25" customHeight="1" x14ac:dyDescent="0.2">
      <c r="A25" s="11"/>
      <c r="B25" s="179" t="s">
        <v>49</v>
      </c>
      <c r="C25" s="180"/>
      <c r="D25" s="180"/>
      <c r="E25" s="111"/>
      <c r="F25" s="111"/>
      <c r="G25" s="111"/>
      <c r="H25" s="111"/>
      <c r="I25" s="111"/>
    </row>
    <row r="26" spans="1:10" ht="29.25" customHeight="1" thickBot="1" x14ac:dyDescent="0.25">
      <c r="A26" s="11"/>
      <c r="B26" s="90" t="s">
        <v>59</v>
      </c>
      <c r="C26" s="91">
        <v>21680</v>
      </c>
      <c r="D26" s="91"/>
      <c r="E26" s="91"/>
      <c r="F26" s="91">
        <f t="shared" ref="F26" si="8">C26+D26-E26</f>
        <v>21680</v>
      </c>
      <c r="G26" s="91">
        <v>21680.25</v>
      </c>
      <c r="H26" s="91"/>
      <c r="I26" s="91">
        <f t="shared" ref="I26" si="9">SUM(G26:H26)</f>
        <v>21680.25</v>
      </c>
    </row>
    <row r="27" spans="1:10" s="3" customFormat="1" ht="30" customHeight="1" thickTop="1" thickBot="1" x14ac:dyDescent="0.3">
      <c r="A27" s="17" t="s">
        <v>22</v>
      </c>
      <c r="B27" s="100" t="s">
        <v>50</v>
      </c>
      <c r="C27" s="101">
        <f>SUM(C26)</f>
        <v>21680</v>
      </c>
      <c r="D27" s="101">
        <f t="shared" ref="D27:I27" si="10">SUM(D26)</f>
        <v>0</v>
      </c>
      <c r="E27" s="101">
        <f t="shared" si="10"/>
        <v>0</v>
      </c>
      <c r="F27" s="101">
        <f t="shared" si="10"/>
        <v>21680</v>
      </c>
      <c r="G27" s="101">
        <f t="shared" si="10"/>
        <v>21680.25</v>
      </c>
      <c r="H27" s="101">
        <f t="shared" si="10"/>
        <v>0</v>
      </c>
      <c r="I27" s="101">
        <f t="shared" si="10"/>
        <v>21680.25</v>
      </c>
    </row>
    <row r="28" spans="1:10" s="5" customFormat="1" ht="39" customHeight="1" thickTop="1" x14ac:dyDescent="0.25">
      <c r="A28" s="13">
        <v>4</v>
      </c>
      <c r="B28" s="178" t="s">
        <v>51</v>
      </c>
      <c r="C28" s="178"/>
      <c r="D28" s="178"/>
      <c r="E28" s="178"/>
      <c r="F28" s="178"/>
      <c r="G28" s="178"/>
      <c r="H28" s="178"/>
      <c r="I28" s="178"/>
    </row>
    <row r="29" spans="1:10" ht="18" customHeight="1" x14ac:dyDescent="0.2">
      <c r="A29" s="9"/>
      <c r="B29" s="29" t="s">
        <v>41</v>
      </c>
      <c r="C29" s="30"/>
      <c r="D29" s="30"/>
      <c r="E29" s="30"/>
      <c r="F29" s="30"/>
      <c r="G29" s="30"/>
      <c r="H29" s="30"/>
      <c r="I29" s="30"/>
    </row>
    <row r="30" spans="1:10" ht="14.25" customHeight="1" x14ac:dyDescent="0.2">
      <c r="A30" s="11"/>
      <c r="B30" s="176" t="s">
        <v>42</v>
      </c>
      <c r="C30" s="177"/>
      <c r="D30" s="31"/>
      <c r="E30" s="31"/>
      <c r="F30" s="31"/>
      <c r="G30" s="31"/>
      <c r="H30" s="31"/>
      <c r="I30" s="31"/>
    </row>
    <row r="31" spans="1:10" ht="14.25" customHeight="1" x14ac:dyDescent="0.2">
      <c r="A31" s="11"/>
      <c r="B31" s="161" t="s">
        <v>200</v>
      </c>
      <c r="C31" s="162">
        <v>50000</v>
      </c>
      <c r="D31" s="5"/>
      <c r="E31" s="5"/>
      <c r="F31" s="5">
        <v>50000</v>
      </c>
      <c r="G31" s="5"/>
      <c r="H31" s="5">
        <v>48500</v>
      </c>
      <c r="I31" s="5">
        <v>48500</v>
      </c>
    </row>
    <row r="32" spans="1:10" ht="14.25" customHeight="1" thickBot="1" x14ac:dyDescent="0.25">
      <c r="A32" s="9"/>
      <c r="B32" s="10" t="s">
        <v>28</v>
      </c>
      <c r="C32" s="26">
        <v>188500</v>
      </c>
      <c r="D32" s="26"/>
      <c r="E32" s="26"/>
      <c r="F32" s="86">
        <f t="shared" ref="F32" si="11">C32+D32-E32</f>
        <v>188500</v>
      </c>
      <c r="G32" s="114">
        <v>98457</v>
      </c>
      <c r="H32" s="114">
        <v>90043</v>
      </c>
      <c r="I32" s="86">
        <f>SUM(G32:H32)</f>
        <v>188500</v>
      </c>
    </row>
    <row r="33" spans="1:9" s="2" customFormat="1" ht="15.75" customHeight="1" thickTop="1" thickBot="1" x14ac:dyDescent="0.25">
      <c r="A33" s="21" t="s">
        <v>22</v>
      </c>
      <c r="B33" s="22" t="s">
        <v>52</v>
      </c>
      <c r="C33" s="25">
        <f>SUM(C31:C32)</f>
        <v>238500</v>
      </c>
      <c r="D33" s="25">
        <f t="shared" ref="D33:G33" si="12">SUM(D32)</f>
        <v>0</v>
      </c>
      <c r="E33" s="25">
        <f t="shared" si="12"/>
        <v>0</v>
      </c>
      <c r="F33" s="25">
        <f>SUM(F31:F32)</f>
        <v>238500</v>
      </c>
      <c r="G33" s="104">
        <f t="shared" si="12"/>
        <v>98457</v>
      </c>
      <c r="H33" s="104">
        <f>SUM(H31:H32)</f>
        <v>138543</v>
      </c>
      <c r="I33" s="25">
        <f>SUM(G33:H33)</f>
        <v>237000</v>
      </c>
    </row>
    <row r="34" spans="1:9" ht="32.25" customHeight="1" thickTop="1" thickBot="1" x14ac:dyDescent="0.25">
      <c r="A34" s="18"/>
      <c r="B34" s="23" t="s">
        <v>30</v>
      </c>
      <c r="C34" s="23">
        <f t="shared" ref="C34:I34" si="13">SUM(C16,C22,C27,C33)</f>
        <v>7440880</v>
      </c>
      <c r="D34" s="23">
        <f t="shared" si="13"/>
        <v>61160</v>
      </c>
      <c r="E34" s="23">
        <f t="shared" si="13"/>
        <v>0</v>
      </c>
      <c r="F34" s="23">
        <f t="shared" si="13"/>
        <v>7502040</v>
      </c>
      <c r="G34" s="23">
        <f t="shared" si="13"/>
        <v>6682092.4400000004</v>
      </c>
      <c r="H34" s="23">
        <f t="shared" si="13"/>
        <v>789572</v>
      </c>
      <c r="I34" s="23">
        <f t="shared" si="13"/>
        <v>7471664.4400000004</v>
      </c>
    </row>
    <row r="35" spans="1:9" s="2" customFormat="1" ht="24.75" customHeight="1" thickTop="1" thickBot="1" x14ac:dyDescent="0.25">
      <c r="A35" s="21"/>
      <c r="B35" s="22" t="s">
        <v>53</v>
      </c>
      <c r="C35" s="24">
        <f t="shared" ref="C35:I35" si="14">SUM(C7,C16,C22,C27,C33)</f>
        <v>10583380</v>
      </c>
      <c r="D35" s="24">
        <f>SUM(D7,D16,D22,D27,D33)</f>
        <v>61160</v>
      </c>
      <c r="E35" s="24">
        <f t="shared" si="14"/>
        <v>0</v>
      </c>
      <c r="F35" s="24">
        <f t="shared" si="14"/>
        <v>10644540</v>
      </c>
      <c r="G35" s="24">
        <f>SUM(G7,G16,G22,G27,G33)</f>
        <v>8492612.4400000013</v>
      </c>
      <c r="H35" s="24">
        <f t="shared" si="14"/>
        <v>2070342</v>
      </c>
      <c r="I35" s="24">
        <f t="shared" si="14"/>
        <v>10562954.440000001</v>
      </c>
    </row>
    <row r="36" spans="1:9" ht="13.5" thickTop="1" x14ac:dyDescent="0.2"/>
  </sheetData>
  <mergeCells count="18">
    <mergeCell ref="F4:F5"/>
    <mergeCell ref="G4:G5"/>
    <mergeCell ref="H4:H5"/>
    <mergeCell ref="I4:I5"/>
    <mergeCell ref="A1:I1"/>
    <mergeCell ref="C3:F3"/>
    <mergeCell ref="G3:I3"/>
    <mergeCell ref="C4:C5"/>
    <mergeCell ref="D4:E4"/>
    <mergeCell ref="B30:C30"/>
    <mergeCell ref="B8:I8"/>
    <mergeCell ref="B17:I17"/>
    <mergeCell ref="B23:I23"/>
    <mergeCell ref="B28:I28"/>
    <mergeCell ref="B10:C10"/>
    <mergeCell ref="B19:C19"/>
    <mergeCell ref="B24:D24"/>
    <mergeCell ref="B25:D25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49" workbookViewId="0">
      <selection activeCell="C66" sqref="C66"/>
    </sheetView>
  </sheetViews>
  <sheetFormatPr defaultRowHeight="15" x14ac:dyDescent="0.25"/>
  <cols>
    <col min="1" max="1" width="11.85546875" customWidth="1"/>
    <col min="2" max="2" width="12.5703125" customWidth="1"/>
    <col min="3" max="3" width="14.42578125" customWidth="1"/>
    <col min="4" max="4" width="19.140625" customWidth="1"/>
    <col min="5" max="5" width="14.5703125" customWidth="1"/>
    <col min="6" max="6" width="16" customWidth="1"/>
  </cols>
  <sheetData>
    <row r="1" spans="1:6" ht="18.75" x14ac:dyDescent="0.3">
      <c r="A1" s="33" t="s">
        <v>146</v>
      </c>
    </row>
    <row r="3" spans="1:6" ht="18" customHeight="1" x14ac:dyDescent="0.25">
      <c r="A3" s="32" t="s">
        <v>62</v>
      </c>
      <c r="B3" s="34">
        <v>100000</v>
      </c>
      <c r="D3" s="32" t="s">
        <v>64</v>
      </c>
      <c r="E3" s="34">
        <v>1887.12</v>
      </c>
    </row>
    <row r="4" spans="1:6" ht="18" customHeight="1" x14ac:dyDescent="0.25">
      <c r="A4" s="32" t="s">
        <v>60</v>
      </c>
      <c r="B4" s="35">
        <v>0.05</v>
      </c>
      <c r="D4" s="32" t="s">
        <v>65</v>
      </c>
      <c r="E4">
        <v>60</v>
      </c>
    </row>
    <row r="5" spans="1:6" ht="18" customHeight="1" x14ac:dyDescent="0.25">
      <c r="A5" s="32" t="s">
        <v>61</v>
      </c>
      <c r="B5" s="36" t="s">
        <v>169</v>
      </c>
      <c r="D5" s="32" t="s">
        <v>66</v>
      </c>
      <c r="E5" s="34">
        <v>13227.4</v>
      </c>
    </row>
    <row r="6" spans="1:6" ht="18" customHeight="1" x14ac:dyDescent="0.25">
      <c r="A6" s="32" t="s">
        <v>63</v>
      </c>
      <c r="B6" s="37">
        <v>42840</v>
      </c>
      <c r="D6" s="38" t="s">
        <v>67</v>
      </c>
      <c r="E6" s="34">
        <v>113227.4</v>
      </c>
    </row>
    <row r="9" spans="1:6" s="41" customFormat="1" ht="30" x14ac:dyDescent="0.25">
      <c r="A9" s="42" t="s">
        <v>68</v>
      </c>
      <c r="B9" s="43" t="s">
        <v>69</v>
      </c>
      <c r="C9" s="42" t="s">
        <v>70</v>
      </c>
      <c r="D9" s="42" t="s">
        <v>71</v>
      </c>
      <c r="E9" s="42" t="s">
        <v>72</v>
      </c>
      <c r="F9" s="42" t="s">
        <v>73</v>
      </c>
    </row>
    <row r="10" spans="1:6" x14ac:dyDescent="0.25">
      <c r="A10" s="44">
        <v>1</v>
      </c>
      <c r="B10" s="45">
        <v>42870</v>
      </c>
      <c r="C10" s="57">
        <v>1887.12</v>
      </c>
      <c r="D10" s="46">
        <f>C10-E10</f>
        <v>1470.4533333333331</v>
      </c>
      <c r="E10" s="47">
        <f>100000*0.05/12</f>
        <v>416.66666666666669</v>
      </c>
      <c r="F10" s="48">
        <f>100000-D10</f>
        <v>98529.546666666662</v>
      </c>
    </row>
    <row r="11" spans="1:6" x14ac:dyDescent="0.25">
      <c r="A11" s="49">
        <v>2</v>
      </c>
      <c r="B11" s="50">
        <v>42901</v>
      </c>
      <c r="C11" s="58">
        <v>1887.12</v>
      </c>
      <c r="D11" s="51">
        <f t="shared" ref="D11:D69" si="0">C11-E11</f>
        <v>1476.5802222222221</v>
      </c>
      <c r="E11" s="52">
        <f>F10*0.05/12</f>
        <v>410.53977777777777</v>
      </c>
      <c r="F11" s="53">
        <f>F10-D11</f>
        <v>97052.966444444435</v>
      </c>
    </row>
    <row r="12" spans="1:6" x14ac:dyDescent="0.25">
      <c r="A12" s="49">
        <v>3</v>
      </c>
      <c r="B12" s="50">
        <v>42931</v>
      </c>
      <c r="C12" s="58">
        <v>1887.12</v>
      </c>
      <c r="D12" s="51">
        <f t="shared" si="0"/>
        <v>1482.7326398148148</v>
      </c>
      <c r="E12" s="52">
        <f t="shared" ref="E12:E69" si="1">F11*0.05/12</f>
        <v>404.38736018518517</v>
      </c>
      <c r="F12" s="53">
        <f t="shared" ref="F12:F68" si="2">F11-D12</f>
        <v>95570.233804629621</v>
      </c>
    </row>
    <row r="13" spans="1:6" x14ac:dyDescent="0.25">
      <c r="A13" s="49">
        <v>4</v>
      </c>
      <c r="B13" s="50">
        <v>42962</v>
      </c>
      <c r="C13" s="58">
        <v>1887.12</v>
      </c>
      <c r="D13" s="51">
        <f t="shared" si="0"/>
        <v>1488.9106924807097</v>
      </c>
      <c r="E13" s="52">
        <f t="shared" si="1"/>
        <v>398.20930751929012</v>
      </c>
      <c r="F13" s="53">
        <f t="shared" si="2"/>
        <v>94081.323112148908</v>
      </c>
    </row>
    <row r="14" spans="1:6" x14ac:dyDescent="0.25">
      <c r="A14" s="49">
        <v>5</v>
      </c>
      <c r="B14" s="50">
        <v>42993</v>
      </c>
      <c r="C14" s="58">
        <v>1887.12</v>
      </c>
      <c r="D14" s="51">
        <f t="shared" si="0"/>
        <v>1495.1144870327128</v>
      </c>
      <c r="E14" s="52">
        <f t="shared" si="1"/>
        <v>392.00551296728713</v>
      </c>
      <c r="F14" s="53">
        <f t="shared" si="2"/>
        <v>92586.208625116196</v>
      </c>
    </row>
    <row r="15" spans="1:6" x14ac:dyDescent="0.25">
      <c r="A15" s="49">
        <v>6</v>
      </c>
      <c r="B15" s="50">
        <v>43023</v>
      </c>
      <c r="C15" s="58">
        <v>1887.12</v>
      </c>
      <c r="D15" s="51">
        <f t="shared" si="0"/>
        <v>1501.3441307286823</v>
      </c>
      <c r="E15" s="52">
        <f t="shared" si="1"/>
        <v>385.7758692713175</v>
      </c>
      <c r="F15" s="53">
        <f t="shared" si="2"/>
        <v>91084.864494387512</v>
      </c>
    </row>
    <row r="16" spans="1:6" x14ac:dyDescent="0.25">
      <c r="A16" s="49">
        <v>7</v>
      </c>
      <c r="B16" s="50">
        <v>43054</v>
      </c>
      <c r="C16" s="58">
        <v>1887.12</v>
      </c>
      <c r="D16" s="51">
        <f t="shared" si="0"/>
        <v>1507.5997312733853</v>
      </c>
      <c r="E16" s="52">
        <f t="shared" si="1"/>
        <v>379.52026872661463</v>
      </c>
      <c r="F16" s="53">
        <f t="shared" si="2"/>
        <v>89577.26476311413</v>
      </c>
    </row>
    <row r="17" spans="1:6" x14ac:dyDescent="0.25">
      <c r="A17" s="49">
        <v>8</v>
      </c>
      <c r="B17" s="50">
        <v>43084</v>
      </c>
      <c r="C17" s="58">
        <v>1887.12</v>
      </c>
      <c r="D17" s="51">
        <f t="shared" si="0"/>
        <v>1513.8813968203576</v>
      </c>
      <c r="E17" s="52">
        <f t="shared" si="1"/>
        <v>373.23860317964221</v>
      </c>
      <c r="F17" s="53">
        <f t="shared" si="2"/>
        <v>88063.383366293769</v>
      </c>
    </row>
    <row r="18" spans="1:6" x14ac:dyDescent="0.25">
      <c r="A18" s="49">
        <v>9</v>
      </c>
      <c r="B18" s="50">
        <v>43115</v>
      </c>
      <c r="C18" s="58">
        <v>1887.12</v>
      </c>
      <c r="D18" s="51">
        <f t="shared" si="0"/>
        <v>1520.1892359737758</v>
      </c>
      <c r="E18" s="52">
        <f t="shared" si="1"/>
        <v>366.93076402622404</v>
      </c>
      <c r="F18" s="53">
        <f t="shared" si="2"/>
        <v>86543.194130319986</v>
      </c>
    </row>
    <row r="19" spans="1:6" x14ac:dyDescent="0.25">
      <c r="A19" s="49">
        <v>10</v>
      </c>
      <c r="B19" s="50">
        <v>43146</v>
      </c>
      <c r="C19" s="58">
        <v>1887.12</v>
      </c>
      <c r="D19" s="51">
        <f t="shared" si="0"/>
        <v>1526.5233577903332</v>
      </c>
      <c r="E19" s="52">
        <f t="shared" si="1"/>
        <v>360.59664220966664</v>
      </c>
      <c r="F19" s="53">
        <f t="shared" si="2"/>
        <v>85016.670772529658</v>
      </c>
    </row>
    <row r="20" spans="1:6" x14ac:dyDescent="0.25">
      <c r="A20" s="49">
        <v>11</v>
      </c>
      <c r="B20" s="50">
        <v>43174</v>
      </c>
      <c r="C20" s="58">
        <v>1887.12</v>
      </c>
      <c r="D20" s="51">
        <f t="shared" si="0"/>
        <v>1532.8838717811263</v>
      </c>
      <c r="E20" s="52">
        <f t="shared" si="1"/>
        <v>354.2361282188736</v>
      </c>
      <c r="F20" s="53">
        <f t="shared" si="2"/>
        <v>83483.786900748528</v>
      </c>
    </row>
    <row r="21" spans="1:6" x14ac:dyDescent="0.25">
      <c r="A21" s="49">
        <v>12</v>
      </c>
      <c r="B21" s="50">
        <v>43205</v>
      </c>
      <c r="C21" s="58">
        <v>1887.12</v>
      </c>
      <c r="D21" s="51">
        <f t="shared" si="0"/>
        <v>1539.2708879135478</v>
      </c>
      <c r="E21" s="52">
        <f t="shared" si="1"/>
        <v>347.84911208645218</v>
      </c>
      <c r="F21" s="53">
        <f t="shared" si="2"/>
        <v>81944.516012834982</v>
      </c>
    </row>
    <row r="22" spans="1:6" x14ac:dyDescent="0.25">
      <c r="A22" s="49">
        <v>13</v>
      </c>
      <c r="B22" s="50">
        <v>43235</v>
      </c>
      <c r="C22" s="58">
        <v>1887.12</v>
      </c>
      <c r="D22" s="51">
        <f t="shared" si="0"/>
        <v>1545.6845166131875</v>
      </c>
      <c r="E22" s="52">
        <f t="shared" si="1"/>
        <v>341.43548338681245</v>
      </c>
      <c r="F22" s="53">
        <f t="shared" si="2"/>
        <v>80398.831496221799</v>
      </c>
    </row>
    <row r="23" spans="1:6" x14ac:dyDescent="0.25">
      <c r="A23" s="49">
        <v>14</v>
      </c>
      <c r="B23" s="50">
        <v>43266</v>
      </c>
      <c r="C23" s="58">
        <v>1887.12</v>
      </c>
      <c r="D23" s="51">
        <f t="shared" si="0"/>
        <v>1552.1248687657423</v>
      </c>
      <c r="E23" s="52">
        <f t="shared" si="1"/>
        <v>334.99513123425749</v>
      </c>
      <c r="F23" s="53">
        <f t="shared" si="2"/>
        <v>78846.706627456064</v>
      </c>
    </row>
    <row r="24" spans="1:6" x14ac:dyDescent="0.25">
      <c r="A24" s="49">
        <v>15</v>
      </c>
      <c r="B24" s="50">
        <v>43296</v>
      </c>
      <c r="C24" s="58">
        <v>1887.12</v>
      </c>
      <c r="D24" s="51">
        <f t="shared" si="0"/>
        <v>1558.5920557189329</v>
      </c>
      <c r="E24" s="52">
        <f t="shared" si="1"/>
        <v>328.52794428106694</v>
      </c>
      <c r="F24" s="53">
        <f t="shared" si="2"/>
        <v>77288.114571737126</v>
      </c>
    </row>
    <row r="25" spans="1:6" x14ac:dyDescent="0.25">
      <c r="A25" s="49">
        <v>16</v>
      </c>
      <c r="B25" s="50">
        <v>43327</v>
      </c>
      <c r="C25" s="58">
        <v>1887.12</v>
      </c>
      <c r="D25" s="51">
        <f t="shared" si="0"/>
        <v>1565.0861892844284</v>
      </c>
      <c r="E25" s="52">
        <f t="shared" si="1"/>
        <v>322.03381071557141</v>
      </c>
      <c r="F25" s="53">
        <f t="shared" si="2"/>
        <v>75723.0283824527</v>
      </c>
    </row>
    <row r="26" spans="1:6" x14ac:dyDescent="0.25">
      <c r="A26" s="49">
        <v>17</v>
      </c>
      <c r="B26" s="50">
        <v>43358</v>
      </c>
      <c r="C26" s="58">
        <v>1887.12</v>
      </c>
      <c r="D26" s="51">
        <f t="shared" si="0"/>
        <v>1571.6073817397803</v>
      </c>
      <c r="E26" s="52">
        <f t="shared" si="1"/>
        <v>315.5126182602196</v>
      </c>
      <c r="F26" s="53">
        <f t="shared" si="2"/>
        <v>74151.421000712915</v>
      </c>
    </row>
    <row r="27" spans="1:6" x14ac:dyDescent="0.25">
      <c r="A27" s="49">
        <v>18</v>
      </c>
      <c r="B27" s="50">
        <v>43388</v>
      </c>
      <c r="C27" s="58">
        <v>1887.12</v>
      </c>
      <c r="D27" s="51">
        <f t="shared" si="0"/>
        <v>1578.1557458303628</v>
      </c>
      <c r="E27" s="52">
        <f t="shared" si="1"/>
        <v>308.96425416963717</v>
      </c>
      <c r="F27" s="53">
        <f t="shared" si="2"/>
        <v>72573.265254882557</v>
      </c>
    </row>
    <row r="28" spans="1:6" x14ac:dyDescent="0.25">
      <c r="A28" s="49">
        <v>19</v>
      </c>
      <c r="B28" s="50">
        <v>43419</v>
      </c>
      <c r="C28" s="58">
        <v>1887.12</v>
      </c>
      <c r="D28" s="51">
        <f t="shared" si="0"/>
        <v>1584.7313947713226</v>
      </c>
      <c r="E28" s="52">
        <f t="shared" si="1"/>
        <v>302.38860522867736</v>
      </c>
      <c r="F28" s="53">
        <f t="shared" si="2"/>
        <v>70988.533860111231</v>
      </c>
    </row>
    <row r="29" spans="1:6" x14ac:dyDescent="0.25">
      <c r="A29" s="49">
        <v>20</v>
      </c>
      <c r="B29" s="50">
        <v>43449</v>
      </c>
      <c r="C29" s="58">
        <v>1887.12</v>
      </c>
      <c r="D29" s="51">
        <f t="shared" si="0"/>
        <v>1591.3344422495363</v>
      </c>
      <c r="E29" s="52">
        <f t="shared" si="1"/>
        <v>295.78555775046351</v>
      </c>
      <c r="F29" s="53">
        <f t="shared" si="2"/>
        <v>69397.199417861688</v>
      </c>
    </row>
    <row r="30" spans="1:6" x14ac:dyDescent="0.25">
      <c r="A30" s="49">
        <v>21</v>
      </c>
      <c r="B30" s="50">
        <v>43480</v>
      </c>
      <c r="C30" s="58">
        <v>1887.12</v>
      </c>
      <c r="D30" s="51">
        <f t="shared" si="0"/>
        <v>1597.9650024255761</v>
      </c>
      <c r="E30" s="52">
        <f t="shared" si="1"/>
        <v>289.1549975744237</v>
      </c>
      <c r="F30" s="53">
        <f t="shared" si="2"/>
        <v>67799.234415436105</v>
      </c>
    </row>
    <row r="31" spans="1:6" x14ac:dyDescent="0.25">
      <c r="A31" s="49">
        <v>22</v>
      </c>
      <c r="B31" s="50">
        <v>43511</v>
      </c>
      <c r="C31" s="58">
        <v>1887.12</v>
      </c>
      <c r="D31" s="51">
        <f t="shared" si="0"/>
        <v>1604.6231899356828</v>
      </c>
      <c r="E31" s="52">
        <f t="shared" si="1"/>
        <v>282.49681006431712</v>
      </c>
      <c r="F31" s="53">
        <f t="shared" si="2"/>
        <v>66194.611225500426</v>
      </c>
    </row>
    <row r="32" spans="1:6" x14ac:dyDescent="0.25">
      <c r="A32" s="49">
        <v>23</v>
      </c>
      <c r="B32" s="50">
        <v>43539</v>
      </c>
      <c r="C32" s="58">
        <v>1887.12</v>
      </c>
      <c r="D32" s="51">
        <f t="shared" si="0"/>
        <v>1611.3091198937482</v>
      </c>
      <c r="E32" s="52">
        <f t="shared" si="1"/>
        <v>275.81088010625177</v>
      </c>
      <c r="F32" s="53">
        <f t="shared" si="2"/>
        <v>64583.302105606679</v>
      </c>
    </row>
    <row r="33" spans="1:6" x14ac:dyDescent="0.25">
      <c r="A33" s="49">
        <v>24</v>
      </c>
      <c r="B33" s="50">
        <v>43570</v>
      </c>
      <c r="C33" s="58">
        <v>1887.12</v>
      </c>
      <c r="D33" s="51">
        <f t="shared" si="0"/>
        <v>1618.0229078933053</v>
      </c>
      <c r="E33" s="52">
        <f t="shared" si="1"/>
        <v>269.0970921066945</v>
      </c>
      <c r="F33" s="53">
        <f t="shared" si="2"/>
        <v>62965.279197713375</v>
      </c>
    </row>
    <row r="34" spans="1:6" x14ac:dyDescent="0.25">
      <c r="A34" s="49">
        <v>25</v>
      </c>
      <c r="B34" s="50">
        <v>43600</v>
      </c>
      <c r="C34" s="58">
        <v>1887.12</v>
      </c>
      <c r="D34" s="51">
        <f t="shared" si="0"/>
        <v>1624.7646700095274</v>
      </c>
      <c r="E34" s="52">
        <f t="shared" si="1"/>
        <v>262.3553299904724</v>
      </c>
      <c r="F34" s="53">
        <f t="shared" si="2"/>
        <v>61340.514527703846</v>
      </c>
    </row>
    <row r="35" spans="1:6" x14ac:dyDescent="0.25">
      <c r="A35" s="49">
        <v>26</v>
      </c>
      <c r="B35" s="50">
        <v>43631</v>
      </c>
      <c r="C35" s="58">
        <v>1887.12</v>
      </c>
      <c r="D35" s="51">
        <f t="shared" si="0"/>
        <v>1631.5345228012338</v>
      </c>
      <c r="E35" s="52">
        <f t="shared" si="1"/>
        <v>255.58547719876606</v>
      </c>
      <c r="F35" s="53">
        <f t="shared" si="2"/>
        <v>59708.980004902609</v>
      </c>
    </row>
    <row r="36" spans="1:6" x14ac:dyDescent="0.25">
      <c r="A36" s="49">
        <v>27</v>
      </c>
      <c r="B36" s="50">
        <v>43661</v>
      </c>
      <c r="C36" s="58">
        <v>1887.12</v>
      </c>
      <c r="D36" s="51">
        <f t="shared" si="0"/>
        <v>1638.3325833129056</v>
      </c>
      <c r="E36" s="52">
        <f t="shared" si="1"/>
        <v>248.78741668709424</v>
      </c>
      <c r="F36" s="53">
        <f t="shared" si="2"/>
        <v>58070.647421589703</v>
      </c>
    </row>
    <row r="37" spans="1:6" x14ac:dyDescent="0.25">
      <c r="A37" s="49">
        <v>28</v>
      </c>
      <c r="B37" s="50">
        <v>43692</v>
      </c>
      <c r="C37" s="58">
        <v>1887.12</v>
      </c>
      <c r="D37" s="51">
        <f t="shared" si="0"/>
        <v>1645.1589690767094</v>
      </c>
      <c r="E37" s="52">
        <f t="shared" si="1"/>
        <v>241.96103092329045</v>
      </c>
      <c r="F37" s="53">
        <f t="shared" si="2"/>
        <v>56425.488452512996</v>
      </c>
    </row>
    <row r="38" spans="1:6" x14ac:dyDescent="0.25">
      <c r="A38" s="49">
        <v>29</v>
      </c>
      <c r="B38" s="50">
        <v>43723</v>
      </c>
      <c r="C38" s="58">
        <v>1887.12</v>
      </c>
      <c r="D38" s="51">
        <f t="shared" si="0"/>
        <v>1652.013798114529</v>
      </c>
      <c r="E38" s="52">
        <f t="shared" si="1"/>
        <v>235.10620188547082</v>
      </c>
      <c r="F38" s="53">
        <f t="shared" si="2"/>
        <v>54773.474654398466</v>
      </c>
    </row>
    <row r="39" spans="1:6" x14ac:dyDescent="0.25">
      <c r="A39" s="49">
        <v>30</v>
      </c>
      <c r="B39" s="50">
        <v>43753</v>
      </c>
      <c r="C39" s="58">
        <v>1887.12</v>
      </c>
      <c r="D39" s="51">
        <f t="shared" si="0"/>
        <v>1658.8971889400063</v>
      </c>
      <c r="E39" s="52">
        <f t="shared" si="1"/>
        <v>228.22281105999363</v>
      </c>
      <c r="F39" s="53">
        <f t="shared" si="2"/>
        <v>53114.57746545846</v>
      </c>
    </row>
    <row r="40" spans="1:6" x14ac:dyDescent="0.25">
      <c r="A40" s="49">
        <v>31</v>
      </c>
      <c r="B40" s="50">
        <v>43784</v>
      </c>
      <c r="C40" s="58">
        <v>1887.12</v>
      </c>
      <c r="D40" s="51">
        <f t="shared" si="0"/>
        <v>1665.8092605605896</v>
      </c>
      <c r="E40" s="52">
        <f t="shared" si="1"/>
        <v>221.31073943941024</v>
      </c>
      <c r="F40" s="53">
        <f t="shared" si="2"/>
        <v>51448.768204897868</v>
      </c>
    </row>
    <row r="41" spans="1:6" x14ac:dyDescent="0.25">
      <c r="A41" s="49">
        <v>32</v>
      </c>
      <c r="B41" s="50">
        <v>43814</v>
      </c>
      <c r="C41" s="58">
        <v>1887.12</v>
      </c>
      <c r="D41" s="51">
        <f t="shared" si="0"/>
        <v>1672.7501324795921</v>
      </c>
      <c r="E41" s="52">
        <f t="shared" si="1"/>
        <v>214.36986752040778</v>
      </c>
      <c r="F41" s="53">
        <f t="shared" si="2"/>
        <v>49776.018072418272</v>
      </c>
    </row>
    <row r="42" spans="1:6" x14ac:dyDescent="0.25">
      <c r="A42" s="49">
        <v>33</v>
      </c>
      <c r="B42" s="50">
        <v>43845</v>
      </c>
      <c r="C42" s="58">
        <v>1887.12</v>
      </c>
      <c r="D42" s="51">
        <f t="shared" si="0"/>
        <v>1679.719924698257</v>
      </c>
      <c r="E42" s="52">
        <f t="shared" si="1"/>
        <v>207.40007530174282</v>
      </c>
      <c r="F42" s="53">
        <f t="shared" si="2"/>
        <v>48096.298147720016</v>
      </c>
    </row>
    <row r="43" spans="1:6" x14ac:dyDescent="0.25">
      <c r="A43" s="49">
        <v>34</v>
      </c>
      <c r="B43" s="50">
        <v>43876</v>
      </c>
      <c r="C43" s="58">
        <v>1887.12</v>
      </c>
      <c r="D43" s="51">
        <f t="shared" si="0"/>
        <v>1686.7187577178331</v>
      </c>
      <c r="E43" s="52">
        <f t="shared" si="1"/>
        <v>200.40124228216675</v>
      </c>
      <c r="F43" s="53">
        <f t="shared" si="2"/>
        <v>46409.579390002182</v>
      </c>
    </row>
    <row r="44" spans="1:6" x14ac:dyDescent="0.25">
      <c r="A44" s="49">
        <v>35</v>
      </c>
      <c r="B44" s="50">
        <v>43905</v>
      </c>
      <c r="C44" s="58">
        <v>1887.12</v>
      </c>
      <c r="D44" s="51">
        <f t="shared" si="0"/>
        <v>1693.7467525416575</v>
      </c>
      <c r="E44" s="52">
        <f t="shared" si="1"/>
        <v>193.37324745834243</v>
      </c>
      <c r="F44" s="53">
        <f t="shared" si="2"/>
        <v>44715.832637460524</v>
      </c>
    </row>
    <row r="45" spans="1:6" x14ac:dyDescent="0.25">
      <c r="A45" s="49">
        <v>36</v>
      </c>
      <c r="B45" s="50">
        <v>43936</v>
      </c>
      <c r="C45" s="58">
        <v>1887.12</v>
      </c>
      <c r="D45" s="51">
        <f t="shared" si="0"/>
        <v>1700.8040306772477</v>
      </c>
      <c r="E45" s="52">
        <f t="shared" si="1"/>
        <v>186.31596932275218</v>
      </c>
      <c r="F45" s="53">
        <f t="shared" si="2"/>
        <v>43015.028606783279</v>
      </c>
    </row>
    <row r="46" spans="1:6" x14ac:dyDescent="0.25">
      <c r="A46" s="49">
        <v>37</v>
      </c>
      <c r="B46" s="50">
        <v>43966</v>
      </c>
      <c r="C46" s="58">
        <v>1887.12</v>
      </c>
      <c r="D46" s="51">
        <f t="shared" si="0"/>
        <v>1707.8907141384029</v>
      </c>
      <c r="E46" s="52">
        <f t="shared" si="1"/>
        <v>179.22928586159699</v>
      </c>
      <c r="F46" s="53">
        <f t="shared" si="2"/>
        <v>41307.137892644874</v>
      </c>
    </row>
    <row r="47" spans="1:6" x14ac:dyDescent="0.25">
      <c r="A47" s="49">
        <v>38</v>
      </c>
      <c r="B47" s="50">
        <v>43997</v>
      </c>
      <c r="C47" s="58">
        <v>1887.12</v>
      </c>
      <c r="D47" s="51">
        <f t="shared" si="0"/>
        <v>1715.0069254473128</v>
      </c>
      <c r="E47" s="52">
        <f t="shared" si="1"/>
        <v>172.11307455268698</v>
      </c>
      <c r="F47" s="53">
        <f t="shared" si="2"/>
        <v>39592.130967197561</v>
      </c>
    </row>
    <row r="48" spans="1:6" x14ac:dyDescent="0.25">
      <c r="A48" s="49">
        <v>39</v>
      </c>
      <c r="B48" s="50">
        <v>44027</v>
      </c>
      <c r="C48" s="58">
        <v>1887.12</v>
      </c>
      <c r="D48" s="51">
        <f t="shared" si="0"/>
        <v>1722.1527876366767</v>
      </c>
      <c r="E48" s="52">
        <f t="shared" si="1"/>
        <v>164.96721236332317</v>
      </c>
      <c r="F48" s="53">
        <f t="shared" si="2"/>
        <v>37869.978179560887</v>
      </c>
    </row>
    <row r="49" spans="1:6" x14ac:dyDescent="0.25">
      <c r="A49" s="49">
        <v>40</v>
      </c>
      <c r="B49" s="50">
        <v>44058</v>
      </c>
      <c r="C49" s="58">
        <v>1887.12</v>
      </c>
      <c r="D49" s="51">
        <f t="shared" si="0"/>
        <v>1729.3284242518296</v>
      </c>
      <c r="E49" s="52">
        <f t="shared" si="1"/>
        <v>157.79157574817037</v>
      </c>
      <c r="F49" s="53">
        <f t="shared" si="2"/>
        <v>36140.649755309059</v>
      </c>
    </row>
    <row r="50" spans="1:6" x14ac:dyDescent="0.25">
      <c r="A50" s="49">
        <v>41</v>
      </c>
      <c r="B50" s="50">
        <v>44089</v>
      </c>
      <c r="C50" s="58">
        <v>1887.12</v>
      </c>
      <c r="D50" s="51">
        <f t="shared" si="0"/>
        <v>1736.5339593528788</v>
      </c>
      <c r="E50" s="52">
        <f t="shared" si="1"/>
        <v>150.58604064712108</v>
      </c>
      <c r="F50" s="53">
        <f t="shared" si="2"/>
        <v>34404.115795956182</v>
      </c>
    </row>
    <row r="51" spans="1:6" x14ac:dyDescent="0.25">
      <c r="A51" s="49">
        <v>42</v>
      </c>
      <c r="B51" s="50">
        <v>44119</v>
      </c>
      <c r="C51" s="58">
        <v>1887.12</v>
      </c>
      <c r="D51" s="51">
        <f t="shared" si="0"/>
        <v>1743.7695175168492</v>
      </c>
      <c r="E51" s="52">
        <f t="shared" si="1"/>
        <v>143.35048248315078</v>
      </c>
      <c r="F51" s="53">
        <f t="shared" si="2"/>
        <v>32660.346278439334</v>
      </c>
    </row>
    <row r="52" spans="1:6" x14ac:dyDescent="0.25">
      <c r="A52" s="49">
        <v>43</v>
      </c>
      <c r="B52" s="50">
        <v>44150</v>
      </c>
      <c r="C52" s="58">
        <v>1887.12</v>
      </c>
      <c r="D52" s="51">
        <f t="shared" si="0"/>
        <v>1751.0352238398359</v>
      </c>
      <c r="E52" s="52">
        <f t="shared" si="1"/>
        <v>136.0847761601639</v>
      </c>
      <c r="F52" s="53">
        <f t="shared" si="2"/>
        <v>30909.311054599497</v>
      </c>
    </row>
    <row r="53" spans="1:6" x14ac:dyDescent="0.25">
      <c r="A53" s="49">
        <v>44</v>
      </c>
      <c r="B53" s="50">
        <v>44180</v>
      </c>
      <c r="C53" s="58">
        <v>1887.12</v>
      </c>
      <c r="D53" s="51">
        <f t="shared" si="0"/>
        <v>1758.3312039391687</v>
      </c>
      <c r="E53" s="52">
        <f t="shared" si="1"/>
        <v>128.78879606083123</v>
      </c>
      <c r="F53" s="53">
        <f t="shared" si="2"/>
        <v>29150.979850660329</v>
      </c>
    </row>
    <row r="54" spans="1:6" x14ac:dyDescent="0.25">
      <c r="A54" s="49">
        <v>45</v>
      </c>
      <c r="B54" s="50">
        <v>44211</v>
      </c>
      <c r="C54" s="58">
        <v>1887.12</v>
      </c>
      <c r="D54" s="51">
        <f t="shared" si="0"/>
        <v>1765.6575839555819</v>
      </c>
      <c r="E54" s="52">
        <f t="shared" si="1"/>
        <v>121.46241604441805</v>
      </c>
      <c r="F54" s="53">
        <f t="shared" si="2"/>
        <v>27385.322266704748</v>
      </c>
    </row>
    <row r="55" spans="1:6" x14ac:dyDescent="0.25">
      <c r="A55" s="49">
        <v>46</v>
      </c>
      <c r="B55" s="50">
        <v>44242</v>
      </c>
      <c r="C55" s="58">
        <v>1887.12</v>
      </c>
      <c r="D55" s="51">
        <f t="shared" si="0"/>
        <v>1773.0144905553968</v>
      </c>
      <c r="E55" s="52">
        <f t="shared" si="1"/>
        <v>114.10550944460313</v>
      </c>
      <c r="F55" s="53">
        <f t="shared" si="2"/>
        <v>25612.307776149351</v>
      </c>
    </row>
    <row r="56" spans="1:6" x14ac:dyDescent="0.25">
      <c r="A56" s="49">
        <v>47</v>
      </c>
      <c r="B56" s="50">
        <v>44270</v>
      </c>
      <c r="C56" s="58">
        <v>1887.12</v>
      </c>
      <c r="D56" s="51">
        <f t="shared" si="0"/>
        <v>1780.4020509327108</v>
      </c>
      <c r="E56" s="52">
        <f t="shared" si="1"/>
        <v>106.71794906728898</v>
      </c>
      <c r="F56" s="53">
        <f t="shared" si="2"/>
        <v>23831.905725216642</v>
      </c>
    </row>
    <row r="57" spans="1:6" x14ac:dyDescent="0.25">
      <c r="A57" s="49">
        <v>48</v>
      </c>
      <c r="B57" s="50">
        <v>44301</v>
      </c>
      <c r="C57" s="58">
        <v>1887.12</v>
      </c>
      <c r="D57" s="51">
        <f t="shared" si="0"/>
        <v>1787.8203928115972</v>
      </c>
      <c r="E57" s="52">
        <f t="shared" si="1"/>
        <v>99.299607188402675</v>
      </c>
      <c r="F57" s="53">
        <f t="shared" si="2"/>
        <v>22044.085332405044</v>
      </c>
    </row>
    <row r="58" spans="1:6" x14ac:dyDescent="0.25">
      <c r="A58" s="49">
        <v>49</v>
      </c>
      <c r="B58" s="50">
        <v>44331</v>
      </c>
      <c r="C58" s="58">
        <v>1887.12</v>
      </c>
      <c r="D58" s="51">
        <f t="shared" si="0"/>
        <v>1795.2696444483122</v>
      </c>
      <c r="E58" s="52">
        <f t="shared" si="1"/>
        <v>91.850355551687684</v>
      </c>
      <c r="F58" s="53">
        <f t="shared" si="2"/>
        <v>20248.815687956732</v>
      </c>
    </row>
    <row r="59" spans="1:6" x14ac:dyDescent="0.25">
      <c r="A59" s="49">
        <v>50</v>
      </c>
      <c r="B59" s="50">
        <v>44362</v>
      </c>
      <c r="C59" s="58">
        <v>1887.12</v>
      </c>
      <c r="D59" s="51">
        <f t="shared" si="0"/>
        <v>1802.7499346335135</v>
      </c>
      <c r="E59" s="52">
        <f t="shared" si="1"/>
        <v>84.370065366486386</v>
      </c>
      <c r="F59" s="53">
        <f t="shared" si="2"/>
        <v>18446.065753323219</v>
      </c>
    </row>
    <row r="60" spans="1:6" x14ac:dyDescent="0.25">
      <c r="A60" s="49">
        <v>51</v>
      </c>
      <c r="B60" s="50">
        <v>44392</v>
      </c>
      <c r="C60" s="58">
        <v>1887.12</v>
      </c>
      <c r="D60" s="51">
        <f t="shared" si="0"/>
        <v>1810.2613926944864</v>
      </c>
      <c r="E60" s="52">
        <f t="shared" si="1"/>
        <v>76.858607305513416</v>
      </c>
      <c r="F60" s="53">
        <f t="shared" si="2"/>
        <v>16635.804360628732</v>
      </c>
    </row>
    <row r="61" spans="1:6" x14ac:dyDescent="0.25">
      <c r="A61" s="49">
        <v>52</v>
      </c>
      <c r="B61" s="50">
        <v>44423</v>
      </c>
      <c r="C61" s="58">
        <v>1887.12</v>
      </c>
      <c r="D61" s="51">
        <f t="shared" si="0"/>
        <v>1817.8041484973801</v>
      </c>
      <c r="E61" s="52">
        <f t="shared" si="1"/>
        <v>69.315851502619722</v>
      </c>
      <c r="F61" s="53">
        <f t="shared" si="2"/>
        <v>14818.000212131352</v>
      </c>
    </row>
    <row r="62" spans="1:6" x14ac:dyDescent="0.25">
      <c r="A62" s="49">
        <v>53</v>
      </c>
      <c r="B62" s="50">
        <v>44454</v>
      </c>
      <c r="C62" s="58">
        <v>1887.12</v>
      </c>
      <c r="D62" s="51">
        <f t="shared" si="0"/>
        <v>1825.3783324494525</v>
      </c>
      <c r="E62" s="52">
        <f t="shared" si="1"/>
        <v>61.741667550547305</v>
      </c>
      <c r="F62" s="53">
        <f t="shared" si="2"/>
        <v>12992.621879681899</v>
      </c>
    </row>
    <row r="63" spans="1:6" x14ac:dyDescent="0.25">
      <c r="A63" s="49">
        <v>54</v>
      </c>
      <c r="B63" s="50">
        <v>44484</v>
      </c>
      <c r="C63" s="58">
        <v>1887.12</v>
      </c>
      <c r="D63" s="51">
        <f t="shared" si="0"/>
        <v>1832.9840755013254</v>
      </c>
      <c r="E63" s="52">
        <f t="shared" si="1"/>
        <v>54.135924498674591</v>
      </c>
      <c r="F63" s="53">
        <f t="shared" si="2"/>
        <v>11159.637804180575</v>
      </c>
    </row>
    <row r="64" spans="1:6" x14ac:dyDescent="0.25">
      <c r="A64" s="49">
        <v>55</v>
      </c>
      <c r="B64" s="50">
        <v>44515</v>
      </c>
      <c r="C64" s="58">
        <v>1887.12</v>
      </c>
      <c r="D64" s="51">
        <f t="shared" si="0"/>
        <v>1840.6215091492475</v>
      </c>
      <c r="E64" s="52">
        <f t="shared" si="1"/>
        <v>46.498490850752397</v>
      </c>
      <c r="F64" s="53">
        <f t="shared" si="2"/>
        <v>9319.0162950313279</v>
      </c>
    </row>
    <row r="65" spans="1:6" x14ac:dyDescent="0.25">
      <c r="A65" s="49">
        <v>56</v>
      </c>
      <c r="B65" s="50">
        <v>44545</v>
      </c>
      <c r="C65" s="58">
        <v>1887.12</v>
      </c>
      <c r="D65" s="51">
        <f t="shared" si="0"/>
        <v>1848.2907654373694</v>
      </c>
      <c r="E65" s="52">
        <f t="shared" si="1"/>
        <v>38.829234562630539</v>
      </c>
      <c r="F65" s="53">
        <f t="shared" si="2"/>
        <v>7470.7255295939585</v>
      </c>
    </row>
    <row r="66" spans="1:6" x14ac:dyDescent="0.25">
      <c r="A66" s="49">
        <v>57</v>
      </c>
      <c r="B66" s="50">
        <v>44576</v>
      </c>
      <c r="C66" s="58">
        <v>1887.12</v>
      </c>
      <c r="D66" s="115">
        <f t="shared" si="0"/>
        <v>1855.9919769600251</v>
      </c>
      <c r="E66" s="52">
        <f t="shared" si="1"/>
        <v>31.128023039974831</v>
      </c>
      <c r="F66" s="53">
        <f t="shared" si="2"/>
        <v>5614.7335526339339</v>
      </c>
    </row>
    <row r="67" spans="1:6" x14ac:dyDescent="0.25">
      <c r="A67" s="49">
        <v>58</v>
      </c>
      <c r="B67" s="50">
        <v>44607</v>
      </c>
      <c r="C67" s="58">
        <v>1887.12</v>
      </c>
      <c r="D67" s="115">
        <f t="shared" si="0"/>
        <v>1863.7252768640251</v>
      </c>
      <c r="E67" s="52">
        <f t="shared" si="1"/>
        <v>23.394723135974726</v>
      </c>
      <c r="F67" s="53">
        <f t="shared" si="2"/>
        <v>3751.0082757699088</v>
      </c>
    </row>
    <row r="68" spans="1:6" x14ac:dyDescent="0.25">
      <c r="A68" s="49">
        <v>59</v>
      </c>
      <c r="B68" s="50">
        <v>44635</v>
      </c>
      <c r="C68" s="58">
        <v>1887.12</v>
      </c>
      <c r="D68" s="115">
        <f t="shared" si="0"/>
        <v>1871.4907988509585</v>
      </c>
      <c r="E68" s="52">
        <f t="shared" si="1"/>
        <v>15.629201149041288</v>
      </c>
      <c r="F68" s="53">
        <f t="shared" si="2"/>
        <v>1879.5174769189503</v>
      </c>
    </row>
    <row r="69" spans="1:6" x14ac:dyDescent="0.25">
      <c r="A69" s="54">
        <v>60</v>
      </c>
      <c r="B69" s="50">
        <v>44666</v>
      </c>
      <c r="C69" s="59">
        <v>1887.12</v>
      </c>
      <c r="D69" s="116">
        <f t="shared" si="0"/>
        <v>1879.2886771795042</v>
      </c>
      <c r="E69" s="55">
        <f t="shared" si="1"/>
        <v>7.8313228204956262</v>
      </c>
      <c r="F69" s="56">
        <v>0</v>
      </c>
    </row>
    <row r="71" spans="1:6" x14ac:dyDescent="0.25">
      <c r="D71" s="40"/>
      <c r="E71" s="40"/>
    </row>
  </sheetData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K8" sqref="K8"/>
    </sheetView>
  </sheetViews>
  <sheetFormatPr defaultRowHeight="15" x14ac:dyDescent="0.25"/>
  <cols>
    <col min="1" max="1" width="4.140625" customWidth="1"/>
    <col min="2" max="2" width="4.85546875" customWidth="1"/>
    <col min="3" max="3" width="61.42578125" customWidth="1"/>
    <col min="4" max="4" width="12.42578125" customWidth="1"/>
  </cols>
  <sheetData>
    <row r="1" spans="1:4" ht="21" x14ac:dyDescent="0.35">
      <c r="A1" s="80"/>
      <c r="B1" s="80"/>
      <c r="C1" s="81" t="s">
        <v>180</v>
      </c>
      <c r="D1" s="80"/>
    </row>
    <row r="2" spans="1:4" s="84" customFormat="1" ht="33" customHeight="1" x14ac:dyDescent="0.3">
      <c r="A2" s="82" t="s">
        <v>110</v>
      </c>
      <c r="B2" s="82"/>
      <c r="C2" s="82"/>
      <c r="D2" s="83"/>
    </row>
    <row r="3" spans="1:4" s="32" customFormat="1" ht="30" x14ac:dyDescent="0.25">
      <c r="A3" s="67" t="s">
        <v>74</v>
      </c>
      <c r="B3" s="60"/>
      <c r="C3" s="163" t="s">
        <v>184</v>
      </c>
      <c r="D3" s="68"/>
    </row>
    <row r="4" spans="1:4" s="32" customFormat="1" ht="30" x14ac:dyDescent="0.25">
      <c r="A4" s="69" t="s">
        <v>75</v>
      </c>
      <c r="B4" s="61"/>
      <c r="C4" s="64" t="s">
        <v>185</v>
      </c>
      <c r="D4" s="70"/>
    </row>
    <row r="5" spans="1:4" s="32" customFormat="1" ht="21" customHeight="1" x14ac:dyDescent="0.25">
      <c r="A5" s="69"/>
      <c r="B5" s="61" t="s">
        <v>76</v>
      </c>
      <c r="C5" s="61" t="s">
        <v>186</v>
      </c>
      <c r="D5" s="70"/>
    </row>
    <row r="6" spans="1:4" x14ac:dyDescent="0.25">
      <c r="A6" s="71"/>
      <c r="B6" s="62" t="s">
        <v>77</v>
      </c>
      <c r="C6" s="62" t="s">
        <v>201</v>
      </c>
      <c r="D6" s="72"/>
    </row>
    <row r="7" spans="1:4" x14ac:dyDescent="0.25">
      <c r="A7" s="71"/>
      <c r="B7" s="62" t="s">
        <v>79</v>
      </c>
      <c r="C7" s="62" t="s">
        <v>78</v>
      </c>
      <c r="D7" s="72"/>
    </row>
    <row r="8" spans="1:4" s="39" customFormat="1" ht="30" x14ac:dyDescent="0.25">
      <c r="A8" s="73"/>
      <c r="B8" s="63" t="s">
        <v>80</v>
      </c>
      <c r="C8" s="164" t="s">
        <v>202</v>
      </c>
      <c r="D8" s="74"/>
    </row>
    <row r="9" spans="1:4" s="39" customFormat="1" x14ac:dyDescent="0.25">
      <c r="A9" s="73"/>
      <c r="B9" s="63" t="s">
        <v>81</v>
      </c>
      <c r="C9" s="63" t="s">
        <v>203</v>
      </c>
      <c r="D9" s="94"/>
    </row>
    <row r="10" spans="1:4" s="39" customFormat="1" x14ac:dyDescent="0.25">
      <c r="A10" s="73"/>
      <c r="B10" s="63" t="s">
        <v>82</v>
      </c>
      <c r="C10" s="63" t="s">
        <v>204</v>
      </c>
      <c r="D10" s="74"/>
    </row>
    <row r="11" spans="1:4" s="39" customFormat="1" x14ac:dyDescent="0.25">
      <c r="A11" s="73"/>
      <c r="B11" s="63" t="s">
        <v>84</v>
      </c>
      <c r="C11" s="63" t="s">
        <v>187</v>
      </c>
      <c r="D11" s="74"/>
    </row>
    <row r="12" spans="1:4" s="39" customFormat="1" x14ac:dyDescent="0.25">
      <c r="A12" s="69" t="s">
        <v>205</v>
      </c>
      <c r="B12" s="63"/>
      <c r="C12" s="63"/>
      <c r="D12" s="74"/>
    </row>
    <row r="13" spans="1:4" s="32" customFormat="1" ht="21" customHeight="1" x14ac:dyDescent="0.25">
      <c r="A13" s="69"/>
      <c r="B13" s="61" t="s">
        <v>83</v>
      </c>
      <c r="C13" s="61" t="s">
        <v>206</v>
      </c>
      <c r="D13" s="70"/>
    </row>
    <row r="14" spans="1:4" x14ac:dyDescent="0.25">
      <c r="A14" s="71"/>
      <c r="B14" s="62" t="s">
        <v>77</v>
      </c>
      <c r="C14" s="62" t="s">
        <v>188</v>
      </c>
      <c r="D14" s="94"/>
    </row>
    <row r="15" spans="1:4" x14ac:dyDescent="0.25">
      <c r="A15" s="71"/>
      <c r="B15" s="63" t="s">
        <v>79</v>
      </c>
      <c r="C15" s="62" t="s">
        <v>86</v>
      </c>
      <c r="D15" s="95"/>
    </row>
    <row r="16" spans="1:4" x14ac:dyDescent="0.25">
      <c r="A16" s="71"/>
      <c r="B16" s="63" t="s">
        <v>80</v>
      </c>
      <c r="C16" s="62" t="s">
        <v>189</v>
      </c>
      <c r="D16" s="72"/>
    </row>
    <row r="17" spans="1:4" x14ac:dyDescent="0.25">
      <c r="A17" s="71"/>
      <c r="B17" s="63" t="s">
        <v>81</v>
      </c>
      <c r="C17" s="62" t="s">
        <v>87</v>
      </c>
      <c r="D17" s="72"/>
    </row>
    <row r="18" spans="1:4" x14ac:dyDescent="0.25">
      <c r="A18" s="71"/>
      <c r="B18" s="63" t="s">
        <v>82</v>
      </c>
      <c r="C18" s="62" t="s">
        <v>88</v>
      </c>
      <c r="D18" s="72"/>
    </row>
    <row r="19" spans="1:4" x14ac:dyDescent="0.25">
      <c r="A19" s="69" t="s">
        <v>205</v>
      </c>
      <c r="B19" s="63"/>
      <c r="C19" s="62"/>
      <c r="D19" s="72"/>
    </row>
    <row r="20" spans="1:4" s="32" customFormat="1" ht="34.5" customHeight="1" x14ac:dyDescent="0.25">
      <c r="A20" s="69"/>
      <c r="B20" s="61" t="s">
        <v>89</v>
      </c>
      <c r="C20" s="64" t="s">
        <v>207</v>
      </c>
      <c r="D20" s="70"/>
    </row>
    <row r="21" spans="1:4" x14ac:dyDescent="0.25">
      <c r="A21" s="71"/>
      <c r="B21" s="63" t="s">
        <v>77</v>
      </c>
      <c r="C21" s="62" t="s">
        <v>90</v>
      </c>
      <c r="D21" s="72"/>
    </row>
    <row r="22" spans="1:4" x14ac:dyDescent="0.25">
      <c r="A22" s="71"/>
      <c r="B22" s="65" t="s">
        <v>94</v>
      </c>
      <c r="C22" s="62" t="s">
        <v>92</v>
      </c>
      <c r="D22" s="72"/>
    </row>
    <row r="23" spans="1:4" x14ac:dyDescent="0.25">
      <c r="A23" s="71"/>
      <c r="B23" s="65" t="s">
        <v>95</v>
      </c>
      <c r="C23" s="62" t="s">
        <v>190</v>
      </c>
      <c r="D23" s="72"/>
    </row>
    <row r="24" spans="1:4" x14ac:dyDescent="0.25">
      <c r="A24" s="71"/>
      <c r="B24" s="63" t="s">
        <v>79</v>
      </c>
      <c r="C24" s="62" t="s">
        <v>91</v>
      </c>
      <c r="D24" s="92"/>
    </row>
    <row r="25" spans="1:4" x14ac:dyDescent="0.25">
      <c r="A25" s="71"/>
      <c r="B25" s="65" t="s">
        <v>94</v>
      </c>
      <c r="C25" s="62" t="s">
        <v>93</v>
      </c>
      <c r="D25" s="72"/>
    </row>
    <row r="26" spans="1:4" x14ac:dyDescent="0.25">
      <c r="A26" s="71"/>
      <c r="B26" s="65" t="s">
        <v>95</v>
      </c>
      <c r="C26" s="62" t="s">
        <v>208</v>
      </c>
      <c r="D26" s="72"/>
    </row>
    <row r="27" spans="1:4" x14ac:dyDescent="0.25">
      <c r="A27" s="71"/>
      <c r="B27" s="65" t="s">
        <v>96</v>
      </c>
      <c r="C27" s="62" t="s">
        <v>191</v>
      </c>
      <c r="D27" s="72"/>
    </row>
    <row r="28" spans="1:4" x14ac:dyDescent="0.25">
      <c r="A28" s="69" t="s">
        <v>205</v>
      </c>
      <c r="B28" s="65"/>
      <c r="C28" s="62"/>
      <c r="D28" s="72"/>
    </row>
    <row r="29" spans="1:4" x14ac:dyDescent="0.25">
      <c r="A29" s="69" t="s">
        <v>97</v>
      </c>
      <c r="B29" s="61"/>
      <c r="C29" s="61" t="s">
        <v>98</v>
      </c>
      <c r="D29" s="70"/>
    </row>
    <row r="30" spans="1:4" s="32" customFormat="1" ht="25.5" customHeight="1" x14ac:dyDescent="0.25">
      <c r="A30" s="69"/>
      <c r="B30" s="61" t="s">
        <v>76</v>
      </c>
      <c r="C30" s="61" t="s">
        <v>209</v>
      </c>
      <c r="D30" s="70"/>
    </row>
    <row r="31" spans="1:4" s="32" customFormat="1" ht="21" customHeight="1" x14ac:dyDescent="0.25">
      <c r="A31" s="71"/>
      <c r="B31" s="62" t="s">
        <v>77</v>
      </c>
      <c r="C31" s="62" t="s">
        <v>99</v>
      </c>
      <c r="D31" s="72"/>
    </row>
    <row r="32" spans="1:4" x14ac:dyDescent="0.25">
      <c r="A32" s="71"/>
      <c r="B32" s="62" t="s">
        <v>79</v>
      </c>
      <c r="C32" s="62" t="s">
        <v>192</v>
      </c>
      <c r="D32" s="72"/>
    </row>
    <row r="33" spans="1:4" x14ac:dyDescent="0.25">
      <c r="A33" s="71"/>
      <c r="B33" s="62" t="s">
        <v>80</v>
      </c>
      <c r="C33" s="62" t="s">
        <v>193</v>
      </c>
      <c r="D33" s="72"/>
    </row>
    <row r="34" spans="1:4" x14ac:dyDescent="0.25">
      <c r="A34" s="71"/>
      <c r="B34" s="62" t="s">
        <v>81</v>
      </c>
      <c r="C34" s="62" t="s">
        <v>194</v>
      </c>
      <c r="D34" s="72"/>
    </row>
    <row r="35" spans="1:4" x14ac:dyDescent="0.25">
      <c r="A35" s="71"/>
      <c r="B35" s="62" t="s">
        <v>82</v>
      </c>
      <c r="C35" s="62" t="s">
        <v>100</v>
      </c>
      <c r="D35" s="72"/>
    </row>
    <row r="36" spans="1:4" x14ac:dyDescent="0.25">
      <c r="A36" s="69" t="s">
        <v>205</v>
      </c>
      <c r="B36" s="62"/>
      <c r="C36" s="62"/>
      <c r="D36" s="72"/>
    </row>
    <row r="37" spans="1:4" ht="30" x14ac:dyDescent="0.25">
      <c r="A37" s="69"/>
      <c r="B37" s="61" t="s">
        <v>83</v>
      </c>
      <c r="C37" s="64" t="s">
        <v>210</v>
      </c>
      <c r="D37" s="70"/>
    </row>
    <row r="38" spans="1:4" s="32" customFormat="1" ht="33" customHeight="1" x14ac:dyDescent="0.25">
      <c r="A38" s="71"/>
      <c r="B38" s="62" t="s">
        <v>77</v>
      </c>
      <c r="C38" s="62" t="s">
        <v>211</v>
      </c>
      <c r="D38" s="94"/>
    </row>
    <row r="39" spans="1:4" x14ac:dyDescent="0.25">
      <c r="A39" s="71"/>
      <c r="B39" s="62" t="s">
        <v>79</v>
      </c>
      <c r="C39" s="62" t="s">
        <v>212</v>
      </c>
      <c r="D39" s="95"/>
    </row>
    <row r="40" spans="1:4" x14ac:dyDescent="0.25">
      <c r="A40" s="71"/>
      <c r="B40" s="63" t="s">
        <v>80</v>
      </c>
      <c r="C40" s="62" t="s">
        <v>101</v>
      </c>
      <c r="D40" s="92"/>
    </row>
    <row r="41" spans="1:4" x14ac:dyDescent="0.25">
      <c r="A41" s="71"/>
      <c r="B41" s="63" t="s">
        <v>81</v>
      </c>
      <c r="C41" s="62" t="s">
        <v>213</v>
      </c>
      <c r="D41" s="72"/>
    </row>
    <row r="42" spans="1:4" x14ac:dyDescent="0.25">
      <c r="A42" s="71"/>
      <c r="B42" s="63" t="s">
        <v>82</v>
      </c>
      <c r="C42" s="62" t="s">
        <v>102</v>
      </c>
      <c r="D42" s="95"/>
    </row>
    <row r="43" spans="1:4" x14ac:dyDescent="0.25">
      <c r="A43" s="69" t="s">
        <v>205</v>
      </c>
      <c r="B43" s="63"/>
      <c r="C43" s="62"/>
      <c r="D43" s="95"/>
    </row>
    <row r="44" spans="1:4" x14ac:dyDescent="0.25">
      <c r="A44" s="69"/>
      <c r="B44" s="61" t="s">
        <v>89</v>
      </c>
      <c r="C44" s="61" t="s">
        <v>214</v>
      </c>
      <c r="D44" s="70"/>
    </row>
    <row r="45" spans="1:4" x14ac:dyDescent="0.25">
      <c r="A45" s="69" t="s">
        <v>205</v>
      </c>
      <c r="B45" s="61"/>
      <c r="C45" s="61"/>
      <c r="D45" s="70"/>
    </row>
    <row r="46" spans="1:4" s="32" customFormat="1" ht="21" customHeight="1" x14ac:dyDescent="0.25">
      <c r="A46" s="69"/>
      <c r="B46" s="61" t="s">
        <v>103</v>
      </c>
      <c r="C46" s="61" t="s">
        <v>215</v>
      </c>
      <c r="D46" s="70"/>
    </row>
    <row r="47" spans="1:4" x14ac:dyDescent="0.25">
      <c r="A47" s="71"/>
      <c r="B47" s="62" t="s">
        <v>77</v>
      </c>
      <c r="C47" s="62" t="s">
        <v>104</v>
      </c>
      <c r="D47" s="95"/>
    </row>
    <row r="48" spans="1:4" x14ac:dyDescent="0.25">
      <c r="A48" s="71"/>
      <c r="B48" s="62" t="s">
        <v>79</v>
      </c>
      <c r="C48" s="62" t="s">
        <v>105</v>
      </c>
      <c r="D48" s="72"/>
    </row>
    <row r="49" spans="1:7" s="32" customFormat="1" ht="21" customHeight="1" x14ac:dyDescent="0.25">
      <c r="A49" s="71"/>
      <c r="B49" s="63" t="s">
        <v>80</v>
      </c>
      <c r="C49" s="62" t="s">
        <v>106</v>
      </c>
      <c r="D49" s="72"/>
    </row>
    <row r="50" spans="1:7" x14ac:dyDescent="0.25">
      <c r="A50" s="69" t="s">
        <v>216</v>
      </c>
      <c r="B50" s="63"/>
      <c r="C50" s="62"/>
      <c r="D50" s="72"/>
      <c r="G50" s="34"/>
    </row>
    <row r="51" spans="1:7" x14ac:dyDescent="0.25">
      <c r="A51" s="69" t="s">
        <v>217</v>
      </c>
      <c r="B51" s="63"/>
      <c r="C51" s="62"/>
      <c r="D51" s="72"/>
    </row>
    <row r="52" spans="1:7" x14ac:dyDescent="0.25">
      <c r="A52" s="69" t="s">
        <v>116</v>
      </c>
      <c r="B52" s="61"/>
      <c r="C52" s="61" t="s">
        <v>107</v>
      </c>
      <c r="D52" s="70"/>
    </row>
    <row r="53" spans="1:7" s="32" customFormat="1" ht="25.5" customHeight="1" x14ac:dyDescent="0.25">
      <c r="A53" s="71"/>
      <c r="B53" s="62" t="s">
        <v>77</v>
      </c>
      <c r="C53" s="62" t="s">
        <v>108</v>
      </c>
      <c r="D53" s="92"/>
    </row>
    <row r="54" spans="1:7" x14ac:dyDescent="0.25">
      <c r="A54" s="75"/>
      <c r="B54" s="66" t="s">
        <v>79</v>
      </c>
      <c r="C54" s="66" t="s">
        <v>109</v>
      </c>
      <c r="D54" s="76"/>
    </row>
    <row r="55" spans="1:7" x14ac:dyDescent="0.25">
      <c r="A55" s="77"/>
      <c r="B55" s="78"/>
      <c r="C55" s="78"/>
      <c r="D55" s="79"/>
    </row>
    <row r="56" spans="1:7" ht="15.75" x14ac:dyDescent="0.25">
      <c r="A56" s="165" t="s">
        <v>218</v>
      </c>
    </row>
    <row r="57" spans="1:7" x14ac:dyDescent="0.25">
      <c r="D57">
        <f>SUM(D3:D56)</f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H7" sqref="H7"/>
    </sheetView>
  </sheetViews>
  <sheetFormatPr defaultRowHeight="15" x14ac:dyDescent="0.25"/>
  <cols>
    <col min="1" max="1" width="4.140625" customWidth="1"/>
    <col min="2" max="2" width="4.85546875" customWidth="1"/>
    <col min="3" max="3" width="61.42578125" customWidth="1"/>
    <col min="4" max="4" width="12.42578125" customWidth="1"/>
  </cols>
  <sheetData>
    <row r="1" spans="1:4" ht="21" x14ac:dyDescent="0.35">
      <c r="A1" s="80"/>
      <c r="B1" s="80"/>
      <c r="C1" s="81" t="s">
        <v>180</v>
      </c>
      <c r="D1" s="80"/>
    </row>
    <row r="2" spans="1:4" s="84" customFormat="1" ht="33" customHeight="1" x14ac:dyDescent="0.3">
      <c r="A2" s="82" t="s">
        <v>111</v>
      </c>
      <c r="B2" s="82"/>
      <c r="C2" s="82"/>
      <c r="D2" s="83"/>
    </row>
    <row r="3" spans="1:4" s="32" customFormat="1" ht="25.5" customHeight="1" x14ac:dyDescent="0.25">
      <c r="A3" s="69" t="s">
        <v>74</v>
      </c>
      <c r="B3" s="61"/>
      <c r="C3" s="61" t="s">
        <v>112</v>
      </c>
      <c r="D3" s="70"/>
    </row>
    <row r="4" spans="1:4" x14ac:dyDescent="0.25">
      <c r="A4" s="71"/>
      <c r="B4" s="62" t="s">
        <v>76</v>
      </c>
      <c r="C4" s="61" t="s">
        <v>122</v>
      </c>
      <c r="D4" s="72"/>
    </row>
    <row r="5" spans="1:4" x14ac:dyDescent="0.25">
      <c r="A5" s="71"/>
      <c r="B5" s="62" t="s">
        <v>83</v>
      </c>
      <c r="C5" s="61" t="s">
        <v>219</v>
      </c>
      <c r="D5" s="72"/>
    </row>
    <row r="6" spans="1:4" s="39" customFormat="1" x14ac:dyDescent="0.25">
      <c r="A6" s="71"/>
      <c r="B6" s="62" t="s">
        <v>77</v>
      </c>
      <c r="C6" s="62" t="s">
        <v>220</v>
      </c>
      <c r="D6" s="72"/>
    </row>
    <row r="7" spans="1:4" s="39" customFormat="1" x14ac:dyDescent="0.25">
      <c r="A7" s="71"/>
      <c r="B7" s="62" t="s">
        <v>79</v>
      </c>
      <c r="C7" s="62" t="s">
        <v>221</v>
      </c>
      <c r="D7" s="72"/>
    </row>
    <row r="8" spans="1:4" s="39" customFormat="1" x14ac:dyDescent="0.25">
      <c r="A8" s="71"/>
      <c r="B8" s="62" t="s">
        <v>80</v>
      </c>
      <c r="C8" s="62" t="s">
        <v>222</v>
      </c>
      <c r="D8" s="72"/>
    </row>
    <row r="9" spans="1:4" s="39" customFormat="1" ht="30" x14ac:dyDescent="0.25">
      <c r="A9" s="71"/>
      <c r="B9" s="62" t="s">
        <v>81</v>
      </c>
      <c r="C9" s="159" t="s">
        <v>223</v>
      </c>
      <c r="D9" s="72"/>
    </row>
    <row r="10" spans="1:4" s="32" customFormat="1" ht="25.5" customHeight="1" x14ac:dyDescent="0.25">
      <c r="A10" s="73"/>
      <c r="B10" s="62" t="s">
        <v>89</v>
      </c>
      <c r="C10" s="61" t="s">
        <v>224</v>
      </c>
      <c r="D10" s="74"/>
    </row>
    <row r="11" spans="1:4" x14ac:dyDescent="0.25">
      <c r="A11" s="73"/>
      <c r="B11" s="62" t="s">
        <v>77</v>
      </c>
      <c r="C11" s="63" t="s">
        <v>225</v>
      </c>
      <c r="D11" s="74"/>
    </row>
    <row r="12" spans="1:4" x14ac:dyDescent="0.25">
      <c r="A12" s="73"/>
      <c r="B12" s="62" t="s">
        <v>79</v>
      </c>
      <c r="C12" s="63" t="s">
        <v>226</v>
      </c>
      <c r="D12" s="74"/>
    </row>
    <row r="13" spans="1:4" s="32" customFormat="1" ht="35.25" customHeight="1" x14ac:dyDescent="0.25">
      <c r="A13" s="73"/>
      <c r="B13" s="62" t="s">
        <v>113</v>
      </c>
      <c r="C13" s="61" t="s">
        <v>227</v>
      </c>
      <c r="D13" s="74"/>
    </row>
    <row r="14" spans="1:4" s="32" customFormat="1" ht="39.75" customHeight="1" x14ac:dyDescent="0.25">
      <c r="A14" s="73"/>
      <c r="B14" s="62" t="s">
        <v>114</v>
      </c>
      <c r="C14" s="61" t="s">
        <v>228</v>
      </c>
      <c r="D14" s="74"/>
    </row>
    <row r="15" spans="1:4" x14ac:dyDescent="0.25">
      <c r="A15" s="69" t="s">
        <v>75</v>
      </c>
      <c r="B15" s="61"/>
      <c r="C15" s="61" t="s">
        <v>115</v>
      </c>
      <c r="D15" s="70"/>
    </row>
    <row r="16" spans="1:4" x14ac:dyDescent="0.25">
      <c r="A16" s="73"/>
      <c r="B16" s="63" t="s">
        <v>77</v>
      </c>
      <c r="C16" s="63" t="s">
        <v>229</v>
      </c>
      <c r="D16" s="74"/>
    </row>
    <row r="17" spans="1:4" x14ac:dyDescent="0.25">
      <c r="A17" s="71"/>
      <c r="B17" s="62" t="s">
        <v>79</v>
      </c>
      <c r="C17" s="62" t="s">
        <v>123</v>
      </c>
      <c r="D17" s="72"/>
    </row>
    <row r="18" spans="1:4" x14ac:dyDescent="0.25">
      <c r="A18" s="71"/>
      <c r="B18" s="62" t="s">
        <v>80</v>
      </c>
      <c r="C18" s="62" t="s">
        <v>124</v>
      </c>
      <c r="D18" s="72"/>
    </row>
    <row r="19" spans="1:4" x14ac:dyDescent="0.25">
      <c r="A19" s="69" t="s">
        <v>205</v>
      </c>
      <c r="B19" s="62"/>
      <c r="C19" s="62"/>
      <c r="D19" s="72"/>
    </row>
    <row r="20" spans="1:4" x14ac:dyDescent="0.25">
      <c r="A20" s="69" t="s">
        <v>97</v>
      </c>
      <c r="B20" s="61"/>
      <c r="C20" s="64" t="s">
        <v>230</v>
      </c>
      <c r="D20" s="70"/>
    </row>
    <row r="21" spans="1:4" ht="30" x14ac:dyDescent="0.25">
      <c r="A21" s="69" t="s">
        <v>116</v>
      </c>
      <c r="B21" s="61"/>
      <c r="C21" s="64" t="s">
        <v>231</v>
      </c>
      <c r="D21" s="70"/>
    </row>
    <row r="22" spans="1:4" x14ac:dyDescent="0.25">
      <c r="A22" s="71"/>
      <c r="B22" s="62" t="s">
        <v>77</v>
      </c>
      <c r="C22" s="62" t="s">
        <v>125</v>
      </c>
      <c r="D22" s="94"/>
    </row>
    <row r="23" spans="1:4" x14ac:dyDescent="0.25">
      <c r="A23" s="71"/>
      <c r="B23" s="62" t="s">
        <v>79</v>
      </c>
      <c r="C23" s="62" t="s">
        <v>126</v>
      </c>
      <c r="D23" s="72"/>
    </row>
    <row r="24" spans="1:4" x14ac:dyDescent="0.25">
      <c r="A24" s="71"/>
      <c r="B24" s="63" t="s">
        <v>80</v>
      </c>
      <c r="C24" s="62" t="s">
        <v>100</v>
      </c>
      <c r="D24" s="72"/>
    </row>
    <row r="25" spans="1:4" s="32" customFormat="1" ht="25.5" customHeight="1" x14ac:dyDescent="0.25">
      <c r="A25" s="71"/>
      <c r="B25" s="63" t="s">
        <v>81</v>
      </c>
      <c r="C25" s="62" t="s">
        <v>127</v>
      </c>
      <c r="D25" s="92"/>
    </row>
    <row r="26" spans="1:4" x14ac:dyDescent="0.25">
      <c r="A26" s="71"/>
      <c r="B26" s="63" t="s">
        <v>82</v>
      </c>
      <c r="C26" s="62" t="s">
        <v>232</v>
      </c>
      <c r="D26" s="72"/>
    </row>
    <row r="27" spans="1:4" x14ac:dyDescent="0.25">
      <c r="A27" s="71"/>
      <c r="B27" s="63" t="s">
        <v>84</v>
      </c>
      <c r="C27" s="62" t="s">
        <v>128</v>
      </c>
      <c r="D27" s="72"/>
    </row>
    <row r="28" spans="1:4" x14ac:dyDescent="0.25">
      <c r="A28" s="71"/>
      <c r="B28" s="63" t="s">
        <v>85</v>
      </c>
      <c r="C28" s="62" t="s">
        <v>233</v>
      </c>
      <c r="D28" s="72"/>
    </row>
    <row r="29" spans="1:4" x14ac:dyDescent="0.25">
      <c r="A29" s="71"/>
      <c r="B29" s="63" t="s">
        <v>117</v>
      </c>
      <c r="C29" s="62" t="s">
        <v>129</v>
      </c>
      <c r="D29" s="95"/>
    </row>
    <row r="30" spans="1:4" x14ac:dyDescent="0.25">
      <c r="A30" s="71"/>
      <c r="B30" s="63" t="s">
        <v>118</v>
      </c>
      <c r="C30" s="62" t="s">
        <v>130</v>
      </c>
      <c r="D30" s="72"/>
    </row>
    <row r="31" spans="1:4" x14ac:dyDescent="0.25">
      <c r="A31" s="71"/>
      <c r="B31" s="62" t="s">
        <v>119</v>
      </c>
      <c r="C31" s="62" t="s">
        <v>131</v>
      </c>
      <c r="D31" s="95"/>
    </row>
    <row r="32" spans="1:4" x14ac:dyDescent="0.25">
      <c r="A32" s="69" t="s">
        <v>205</v>
      </c>
      <c r="B32" s="62"/>
      <c r="C32" s="62"/>
      <c r="D32" s="95"/>
    </row>
    <row r="33" spans="1:4" x14ac:dyDescent="0.25">
      <c r="A33" s="69" t="s">
        <v>120</v>
      </c>
      <c r="B33" s="61"/>
      <c r="C33" s="61" t="s">
        <v>107</v>
      </c>
      <c r="D33" s="70"/>
    </row>
    <row r="34" spans="1:4" x14ac:dyDescent="0.25">
      <c r="A34" s="71"/>
      <c r="B34" s="62" t="s">
        <v>77</v>
      </c>
      <c r="C34" s="62" t="s">
        <v>132</v>
      </c>
      <c r="D34" s="72"/>
    </row>
    <row r="35" spans="1:4" x14ac:dyDescent="0.25">
      <c r="A35" s="75"/>
      <c r="B35" s="66" t="s">
        <v>79</v>
      </c>
      <c r="C35" s="66" t="s">
        <v>121</v>
      </c>
      <c r="D35" s="76"/>
    </row>
    <row r="36" spans="1:4" x14ac:dyDescent="0.25">
      <c r="A36" s="77"/>
      <c r="B36" s="78"/>
      <c r="C36" s="78"/>
      <c r="D36" s="79"/>
    </row>
    <row r="37" spans="1:4" x14ac:dyDescent="0.25">
      <c r="A37" s="32" t="s">
        <v>234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40" workbookViewId="0">
      <selection activeCell="A49" sqref="A49"/>
    </sheetView>
  </sheetViews>
  <sheetFormatPr defaultRowHeight="15" x14ac:dyDescent="0.25"/>
  <cols>
    <col min="1" max="1" width="25.85546875" style="118" customWidth="1"/>
    <col min="2" max="2" width="13.42578125" style="118" customWidth="1"/>
    <col min="3" max="4" width="12.42578125" style="118" customWidth="1"/>
    <col min="5" max="5" width="13.42578125" style="118" customWidth="1"/>
    <col min="6" max="6" width="22.42578125" style="119" customWidth="1"/>
    <col min="7" max="7" width="14.5703125" style="118" customWidth="1"/>
    <col min="8" max="8" width="11.140625" style="118" customWidth="1"/>
    <col min="9" max="9" width="14.42578125" style="118" customWidth="1"/>
    <col min="10" max="10" width="9.140625" style="118"/>
    <col min="11" max="11" width="9.85546875" style="118" bestFit="1" customWidth="1"/>
    <col min="12" max="13" width="9.140625" style="118"/>
    <col min="14" max="14" width="12.42578125" style="118" customWidth="1"/>
    <col min="15" max="15" width="12.140625" style="118" customWidth="1"/>
    <col min="16" max="16384" width="9.140625" style="118"/>
  </cols>
  <sheetData>
    <row r="1" spans="1:6" ht="57" customHeight="1" x14ac:dyDescent="0.25">
      <c r="A1" s="185" t="s">
        <v>181</v>
      </c>
      <c r="B1" s="185"/>
      <c r="C1" s="185"/>
      <c r="D1" s="185"/>
      <c r="E1" s="185"/>
    </row>
    <row r="2" spans="1:6" ht="45.75" customHeight="1" x14ac:dyDescent="0.3">
      <c r="A2" s="120" t="s">
        <v>140</v>
      </c>
      <c r="B2" s="120"/>
    </row>
    <row r="3" spans="1:6" ht="27.75" customHeight="1" x14ac:dyDescent="0.25">
      <c r="A3" s="85"/>
      <c r="B3" s="187" t="s">
        <v>139</v>
      </c>
      <c r="C3" s="188" t="s">
        <v>8</v>
      </c>
      <c r="D3" s="188"/>
      <c r="E3" s="188"/>
    </row>
    <row r="4" spans="1:6" ht="13.5" customHeight="1" x14ac:dyDescent="0.25">
      <c r="A4" s="85"/>
      <c r="B4" s="187"/>
      <c r="C4" s="121" t="s">
        <v>142</v>
      </c>
      <c r="D4" s="121" t="s">
        <v>143</v>
      </c>
      <c r="E4" s="121" t="s">
        <v>22</v>
      </c>
    </row>
    <row r="5" spans="1:6" x14ac:dyDescent="0.25">
      <c r="A5" s="85" t="s">
        <v>144</v>
      </c>
      <c r="B5" s="117">
        <v>990500</v>
      </c>
      <c r="C5" s="117">
        <v>456400</v>
      </c>
      <c r="D5" s="117">
        <v>534100</v>
      </c>
      <c r="E5" s="117">
        <f>SUM(C5:D5)</f>
        <v>990500</v>
      </c>
    </row>
    <row r="6" spans="1:6" x14ac:dyDescent="0.25">
      <c r="A6" s="85" t="s">
        <v>145</v>
      </c>
      <c r="B6" s="117">
        <v>640200</v>
      </c>
      <c r="C6" s="117">
        <v>598000</v>
      </c>
      <c r="D6" s="117">
        <v>42200</v>
      </c>
      <c r="E6" s="117">
        <f>SUM(C6:D6)</f>
        <v>640200</v>
      </c>
    </row>
    <row r="7" spans="1:6" x14ac:dyDescent="0.25">
      <c r="A7" s="85" t="s">
        <v>16</v>
      </c>
      <c r="B7" s="117">
        <v>635980</v>
      </c>
      <c r="C7" s="117">
        <v>380530</v>
      </c>
      <c r="D7" s="117">
        <v>223060</v>
      </c>
      <c r="E7" s="117">
        <f>SUM(C7:D7)</f>
        <v>603590</v>
      </c>
    </row>
    <row r="8" spans="1:6" x14ac:dyDescent="0.25">
      <c r="A8" s="85" t="s">
        <v>20</v>
      </c>
      <c r="B8" s="117">
        <v>65820</v>
      </c>
      <c r="C8" s="117">
        <v>52870</v>
      </c>
      <c r="D8" s="117">
        <v>12950</v>
      </c>
      <c r="E8" s="117">
        <f t="shared" ref="E8:E9" si="0">SUM(C8:D8)</f>
        <v>65820</v>
      </c>
    </row>
    <row r="9" spans="1:6" x14ac:dyDescent="0.25">
      <c r="A9" s="85" t="s">
        <v>28</v>
      </c>
      <c r="B9" s="117">
        <v>137500</v>
      </c>
      <c r="C9" s="117">
        <v>137500</v>
      </c>
      <c r="D9" s="117">
        <v>0</v>
      </c>
      <c r="E9" s="117">
        <f t="shared" si="0"/>
        <v>137500</v>
      </c>
    </row>
    <row r="10" spans="1:6" x14ac:dyDescent="0.25">
      <c r="A10" s="85"/>
      <c r="B10" s="117">
        <f>SUM(B5:B9)</f>
        <v>2470000</v>
      </c>
      <c r="C10" s="117">
        <f>SUM(C5:C9)</f>
        <v>1625300</v>
      </c>
      <c r="D10" s="117">
        <f>SUM(D5:D9)</f>
        <v>812310</v>
      </c>
      <c r="E10" s="117">
        <f>SUM(E5:E9)</f>
        <v>2437610</v>
      </c>
    </row>
    <row r="13" spans="1:6" ht="28.5" customHeight="1" x14ac:dyDescent="0.3">
      <c r="A13" s="120" t="s">
        <v>141</v>
      </c>
      <c r="B13" s="120"/>
    </row>
    <row r="14" spans="1:6" ht="27.75" customHeight="1" x14ac:dyDescent="0.25">
      <c r="A14" s="85"/>
      <c r="B14" s="187" t="s">
        <v>136</v>
      </c>
      <c r="C14" s="188" t="s">
        <v>36</v>
      </c>
      <c r="D14" s="188"/>
      <c r="E14" s="188"/>
    </row>
    <row r="15" spans="1:6" s="124" customFormat="1" ht="14.25" customHeight="1" x14ac:dyDescent="0.25">
      <c r="A15" s="93"/>
      <c r="B15" s="187"/>
      <c r="C15" s="122" t="s">
        <v>134</v>
      </c>
      <c r="D15" s="122" t="s">
        <v>135</v>
      </c>
      <c r="E15" s="122" t="s">
        <v>22</v>
      </c>
      <c r="F15" s="123"/>
    </row>
    <row r="16" spans="1:6" x14ac:dyDescent="0.25">
      <c r="A16" s="85" t="s">
        <v>133</v>
      </c>
      <c r="B16" s="117">
        <v>980220</v>
      </c>
      <c r="C16" s="117">
        <v>613000</v>
      </c>
      <c r="D16" s="117">
        <v>367220</v>
      </c>
      <c r="E16" s="117">
        <f>SUM(C16:D16)</f>
        <v>980220</v>
      </c>
    </row>
    <row r="17" spans="1:12" x14ac:dyDescent="0.25">
      <c r="A17" s="85" t="s">
        <v>137</v>
      </c>
      <c r="B17" s="117">
        <v>270150</v>
      </c>
      <c r="C17" s="117">
        <v>248690</v>
      </c>
      <c r="D17" s="117">
        <v>21460</v>
      </c>
      <c r="E17" s="117">
        <f t="shared" ref="E17:E20" si="1">SUM(C17:D17)</f>
        <v>270150</v>
      </c>
    </row>
    <row r="18" spans="1:12" x14ac:dyDescent="0.25">
      <c r="A18" s="85" t="s">
        <v>138</v>
      </c>
      <c r="B18" s="117">
        <v>1839450</v>
      </c>
      <c r="C18" s="117">
        <v>927030</v>
      </c>
      <c r="D18" s="117">
        <v>861210</v>
      </c>
      <c r="E18" s="117">
        <v>1788240</v>
      </c>
    </row>
    <row r="19" spans="1:12" x14ac:dyDescent="0.25">
      <c r="A19" s="85" t="s">
        <v>199</v>
      </c>
      <c r="B19" s="117">
        <v>135000</v>
      </c>
      <c r="C19" s="117">
        <v>95000</v>
      </c>
      <c r="D19" s="117">
        <v>40000</v>
      </c>
      <c r="E19" s="117">
        <f>SUM(C19:D19)</f>
        <v>135000</v>
      </c>
    </row>
    <row r="20" spans="1:12" x14ac:dyDescent="0.25">
      <c r="A20" s="85" t="s">
        <v>28</v>
      </c>
      <c r="B20" s="117">
        <v>52680</v>
      </c>
      <c r="C20" s="117">
        <v>52680</v>
      </c>
      <c r="D20" s="117">
        <v>0</v>
      </c>
      <c r="E20" s="117">
        <f t="shared" si="1"/>
        <v>52680</v>
      </c>
    </row>
    <row r="21" spans="1:12" x14ac:dyDescent="0.25">
      <c r="A21" s="85"/>
      <c r="B21" s="117">
        <f>SUM(B16:B20)</f>
        <v>3277500</v>
      </c>
      <c r="C21" s="117">
        <f>SUM(C16:C20)</f>
        <v>1936400</v>
      </c>
      <c r="D21" s="117">
        <f>SUM(D16:D20)</f>
        <v>1289890</v>
      </c>
      <c r="E21" s="117">
        <f>SUM(E16:E20)</f>
        <v>3226290</v>
      </c>
    </row>
    <row r="22" spans="1:12" x14ac:dyDescent="0.25">
      <c r="A22" s="85"/>
      <c r="B22" s="117"/>
      <c r="C22" s="117"/>
      <c r="D22" s="117"/>
      <c r="E22" s="117"/>
    </row>
    <row r="24" spans="1:12" ht="50.25" customHeight="1" x14ac:dyDescent="0.25">
      <c r="A24" s="183" t="s">
        <v>196</v>
      </c>
      <c r="B24" s="183"/>
      <c r="C24" s="183"/>
      <c r="D24" s="183"/>
      <c r="E24" s="183"/>
      <c r="F24" s="183"/>
      <c r="G24" s="183"/>
      <c r="H24" s="183"/>
      <c r="I24" s="183"/>
    </row>
    <row r="25" spans="1:12" ht="47.25" customHeight="1" x14ac:dyDescent="0.25">
      <c r="A25" s="183" t="s">
        <v>175</v>
      </c>
      <c r="B25" s="183"/>
      <c r="C25" s="183"/>
      <c r="D25" s="183"/>
      <c r="E25" s="183"/>
    </row>
    <row r="26" spans="1:12" s="122" customFormat="1" ht="38.25" x14ac:dyDescent="0.25">
      <c r="A26" s="125" t="s">
        <v>147</v>
      </c>
      <c r="B26" s="126" t="s">
        <v>152</v>
      </c>
      <c r="C26" s="126" t="s">
        <v>153</v>
      </c>
      <c r="D26" s="125" t="s">
        <v>151</v>
      </c>
      <c r="E26" s="125" t="s">
        <v>148</v>
      </c>
      <c r="F26" s="126" t="s">
        <v>197</v>
      </c>
      <c r="G26" s="126" t="s">
        <v>150</v>
      </c>
      <c r="H26" s="127" t="s">
        <v>149</v>
      </c>
      <c r="I26" s="126" t="s">
        <v>155</v>
      </c>
    </row>
    <row r="27" spans="1:12" s="124" customFormat="1" ht="34.5" x14ac:dyDescent="0.25">
      <c r="A27" s="128" t="s">
        <v>163</v>
      </c>
      <c r="B27" s="122" t="s">
        <v>154</v>
      </c>
      <c r="C27" s="129">
        <v>24949</v>
      </c>
      <c r="D27" s="122" t="s">
        <v>156</v>
      </c>
      <c r="E27" s="122" t="s">
        <v>156</v>
      </c>
      <c r="F27" s="130" t="s">
        <v>183</v>
      </c>
      <c r="G27" s="131" t="s">
        <v>162</v>
      </c>
      <c r="H27" s="122" t="s">
        <v>156</v>
      </c>
      <c r="I27" s="131" t="s">
        <v>157</v>
      </c>
      <c r="J27" s="132"/>
      <c r="K27" s="132"/>
    </row>
    <row r="28" spans="1:12" s="124" customFormat="1" ht="38.25" customHeight="1" x14ac:dyDescent="0.25">
      <c r="A28" s="186" t="s">
        <v>195</v>
      </c>
      <c r="B28" s="186"/>
      <c r="C28" s="186"/>
      <c r="D28" s="186"/>
      <c r="E28" s="186"/>
      <c r="F28" s="186"/>
      <c r="G28" s="186"/>
      <c r="H28" s="186"/>
      <c r="I28" s="186"/>
      <c r="J28" s="132"/>
      <c r="K28" s="132"/>
    </row>
    <row r="29" spans="1:12" s="85" customFormat="1" ht="25.5" x14ac:dyDescent="0.2">
      <c r="A29" s="133" t="s">
        <v>176</v>
      </c>
      <c r="B29" s="121" t="s">
        <v>154</v>
      </c>
      <c r="C29" s="134">
        <v>33036</v>
      </c>
      <c r="D29" s="121" t="s">
        <v>156</v>
      </c>
      <c r="E29" s="121" t="s">
        <v>156</v>
      </c>
      <c r="F29" s="135">
        <v>420000</v>
      </c>
      <c r="G29" s="135">
        <v>5000</v>
      </c>
      <c r="H29" s="121" t="s">
        <v>156</v>
      </c>
      <c r="I29" s="136">
        <v>0.03</v>
      </c>
      <c r="K29" s="117"/>
    </row>
    <row r="30" spans="1:12" s="93" customFormat="1" ht="33" customHeight="1" x14ac:dyDescent="0.25">
      <c r="A30" s="186" t="s">
        <v>198</v>
      </c>
      <c r="B30" s="186"/>
      <c r="C30" s="186"/>
      <c r="D30" s="186"/>
      <c r="E30" s="186"/>
      <c r="F30" s="186"/>
      <c r="G30" s="186"/>
      <c r="H30" s="186"/>
      <c r="I30" s="186"/>
    </row>
    <row r="31" spans="1:12" s="93" customFormat="1" ht="46.5" x14ac:dyDescent="0.25">
      <c r="A31" s="93" t="s">
        <v>158</v>
      </c>
      <c r="B31" s="122" t="s">
        <v>159</v>
      </c>
      <c r="C31" s="129">
        <v>43739</v>
      </c>
      <c r="D31" s="122" t="s">
        <v>156</v>
      </c>
      <c r="E31" s="122" t="s">
        <v>156</v>
      </c>
      <c r="F31" s="137" t="s">
        <v>156</v>
      </c>
      <c r="G31" s="138">
        <v>0</v>
      </c>
      <c r="H31" s="139" t="s">
        <v>177</v>
      </c>
      <c r="I31" s="140">
        <v>0.25</v>
      </c>
    </row>
    <row r="32" spans="1:12" s="85" customFormat="1" ht="26.25" customHeight="1" x14ac:dyDescent="0.2">
      <c r="A32" s="85" t="s">
        <v>160</v>
      </c>
      <c r="B32" s="121" t="s">
        <v>159</v>
      </c>
      <c r="C32" s="134">
        <v>43160</v>
      </c>
      <c r="D32" s="135">
        <v>38000</v>
      </c>
      <c r="E32" s="141" t="s">
        <v>164</v>
      </c>
      <c r="F32" s="135" t="s">
        <v>156</v>
      </c>
      <c r="G32" s="142">
        <v>0</v>
      </c>
      <c r="H32" s="121" t="s">
        <v>156</v>
      </c>
      <c r="I32" s="143">
        <v>0.125</v>
      </c>
      <c r="L32" s="117"/>
    </row>
    <row r="33" spans="1:9" s="93" customFormat="1" ht="20.25" customHeight="1" x14ac:dyDescent="0.2">
      <c r="A33" s="144" t="s">
        <v>161</v>
      </c>
      <c r="B33" s="125" t="s">
        <v>159</v>
      </c>
      <c r="C33" s="145">
        <v>43862</v>
      </c>
      <c r="D33" s="146">
        <v>21200</v>
      </c>
      <c r="E33" s="147">
        <v>0</v>
      </c>
      <c r="F33" s="146" t="s">
        <v>156</v>
      </c>
      <c r="G33" s="148">
        <v>0</v>
      </c>
      <c r="H33" s="125" t="s">
        <v>156</v>
      </c>
      <c r="I33" s="149">
        <v>0.1</v>
      </c>
    </row>
    <row r="36" spans="1:9" ht="44.25" customHeight="1" x14ac:dyDescent="0.25">
      <c r="A36" s="183" t="s">
        <v>168</v>
      </c>
      <c r="B36" s="183"/>
      <c r="C36" s="183"/>
      <c r="D36" s="183"/>
      <c r="E36" s="183"/>
      <c r="F36" s="183"/>
      <c r="G36" s="183"/>
      <c r="H36" s="183"/>
      <c r="I36" s="183"/>
    </row>
    <row r="37" spans="1:9" ht="34.5" customHeight="1" x14ac:dyDescent="0.25">
      <c r="A37" s="150" t="s">
        <v>165</v>
      </c>
      <c r="B37" s="151" t="s">
        <v>166</v>
      </c>
      <c r="C37" s="152" t="s">
        <v>167</v>
      </c>
      <c r="D37" s="151" t="s">
        <v>22</v>
      </c>
    </row>
    <row r="38" spans="1:9" x14ac:dyDescent="0.25">
      <c r="A38" s="153">
        <v>44212</v>
      </c>
      <c r="B38" s="154">
        <v>130</v>
      </c>
      <c r="C38" s="118">
        <v>10</v>
      </c>
      <c r="D38" s="118">
        <f>B38*C38</f>
        <v>1300</v>
      </c>
    </row>
    <row r="39" spans="1:9" x14ac:dyDescent="0.25">
      <c r="A39" s="153">
        <v>44277</v>
      </c>
      <c r="B39" s="118">
        <v>150</v>
      </c>
      <c r="C39" s="118">
        <v>11</v>
      </c>
      <c r="D39" s="118">
        <f t="shared" ref="D39:D41" si="2">B39*C39</f>
        <v>1650</v>
      </c>
    </row>
    <row r="40" spans="1:9" x14ac:dyDescent="0.25">
      <c r="A40" s="153">
        <v>44383</v>
      </c>
      <c r="B40" s="118">
        <v>62</v>
      </c>
      <c r="C40" s="118">
        <v>11</v>
      </c>
      <c r="D40" s="118">
        <f t="shared" si="2"/>
        <v>682</v>
      </c>
    </row>
    <row r="41" spans="1:9" x14ac:dyDescent="0.25">
      <c r="A41" s="155">
        <v>44529</v>
      </c>
      <c r="B41" s="150">
        <v>95</v>
      </c>
      <c r="C41" s="150">
        <v>10</v>
      </c>
      <c r="D41" s="150">
        <f t="shared" si="2"/>
        <v>950</v>
      </c>
    </row>
    <row r="42" spans="1:9" x14ac:dyDescent="0.25">
      <c r="A42" s="156"/>
      <c r="B42" s="157">
        <f>SUM(B38:B41)</f>
        <v>437</v>
      </c>
      <c r="C42" s="158"/>
      <c r="D42" s="158">
        <f>SUM(D38:D41)</f>
        <v>4582</v>
      </c>
    </row>
    <row r="43" spans="1:9" ht="18.75" customHeight="1" x14ac:dyDescent="0.25">
      <c r="A43" s="183" t="s">
        <v>178</v>
      </c>
      <c r="B43" s="183"/>
      <c r="C43" s="183"/>
      <c r="D43" s="183"/>
      <c r="E43" s="183"/>
      <c r="F43" s="183"/>
      <c r="G43" s="183"/>
      <c r="H43" s="183"/>
      <c r="I43" s="183"/>
    </row>
    <row r="45" spans="1:9" ht="61.5" customHeight="1" x14ac:dyDescent="0.25">
      <c r="A45" s="183" t="s">
        <v>179</v>
      </c>
      <c r="B45" s="183"/>
      <c r="C45" s="183"/>
      <c r="D45" s="183"/>
      <c r="E45" s="183"/>
      <c r="F45" s="183"/>
      <c r="G45" s="183"/>
      <c r="H45" s="183"/>
      <c r="I45" s="183"/>
    </row>
    <row r="47" spans="1:9" ht="61.5" customHeight="1" x14ac:dyDescent="0.25">
      <c r="A47" s="184" t="s">
        <v>170</v>
      </c>
      <c r="B47" s="184"/>
      <c r="C47" s="184"/>
      <c r="D47" s="184"/>
      <c r="E47" s="184"/>
      <c r="F47" s="184"/>
      <c r="G47" s="184"/>
      <c r="H47" s="184"/>
      <c r="I47" s="184"/>
    </row>
  </sheetData>
  <mergeCells count="13">
    <mergeCell ref="A36:I36"/>
    <mergeCell ref="A43:I43"/>
    <mergeCell ref="A45:I45"/>
    <mergeCell ref="A47:I47"/>
    <mergeCell ref="A1:E1"/>
    <mergeCell ref="A30:I30"/>
    <mergeCell ref="A28:I28"/>
    <mergeCell ref="A24:I24"/>
    <mergeCell ref="B3:B4"/>
    <mergeCell ref="C3:E3"/>
    <mergeCell ref="B14:B15"/>
    <mergeCell ref="C14:E14"/>
    <mergeCell ref="A25:E25"/>
  </mergeCells>
  <pageMargins left="0.25" right="0.25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E48D88DEA89448378190C9E4A83B9" ma:contentTypeVersion="2" ma:contentTypeDescription="Creare un nuovo documento." ma:contentTypeScope="" ma:versionID="5d3db04c7eeec1f91714ff1f1ac62009">
  <xsd:schema xmlns:xsd="http://www.w3.org/2001/XMLSchema" xmlns:xs="http://www.w3.org/2001/XMLSchema" xmlns:p="http://schemas.microsoft.com/office/2006/metadata/properties" xmlns:ns2="8b36f28c-4e1f-45d4-b7fc-dd9cdb6b78ed" targetNamespace="http://schemas.microsoft.com/office/2006/metadata/properties" ma:root="true" ma:fieldsID="37592cc988d7653e3eada474a9942e89" ns2:_="">
    <xsd:import namespace="8b36f28c-4e1f-45d4-b7fc-dd9cdb6b78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6f28c-4e1f-45d4-b7fc-dd9cdb6b78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80B54D-75AC-4975-B689-44FB71365D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09078F-4200-46A5-9E28-07D07884EE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36f28c-4e1f-45d4-b7fc-dd9cdb6b78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CBDD21-8196-48BE-9D74-578F78534F89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8b36f28c-4e1f-45d4-b7fc-dd9cdb6b78ed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ENTRATE</vt:lpstr>
      <vt:lpstr>SPESE</vt:lpstr>
      <vt:lpstr>MUTUO</vt:lpstr>
      <vt:lpstr>SP INIZIALE ATTIVO</vt:lpstr>
      <vt:lpstr>SP INIZIALE PASSIVO</vt:lpstr>
      <vt:lpstr>INFO AGGIUNTIVE</vt:lpstr>
      <vt:lpstr>controllo_valori</vt:lpstr>
      <vt:lpstr>durata_mesi</vt:lpstr>
      <vt:lpstr>importo_prestito</vt:lpstr>
      <vt:lpstr>tasso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Rossi_Gina</dc:creator>
  <cp:lastModifiedBy>Alessandra Bertocchi</cp:lastModifiedBy>
  <cp:lastPrinted>2022-05-04T09:43:29Z</cp:lastPrinted>
  <dcterms:created xsi:type="dcterms:W3CDTF">2018-09-20T07:34:56Z</dcterms:created>
  <dcterms:modified xsi:type="dcterms:W3CDTF">2022-10-17T09:52:48Z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0x0101000D1E48D88DEA89448378190C9E4A83B9</vt:lpwstr>
  </property>
</Properties>
</file>